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admin\Dropbox (Personal)\CBC Work\Shared - Emily Haynes\COVID 19\"/>
    </mc:Choice>
  </mc:AlternateContent>
  <xr:revisionPtr revIDLastSave="0" documentId="13_ncr:1_{4150D2B8-8026-4395-A335-2404A8F2E7DF}" xr6:coauthVersionLast="44" xr6:coauthVersionMax="45" xr10:uidLastSave="{00000000-0000-0000-0000-000000000000}"/>
  <bookViews>
    <workbookView xWindow="-110" yWindow="-110" windowWidth="19420" windowHeight="10420" tabRatio="500" xr2:uid="{00000000-000D-0000-FFFF-FFFF00000000}"/>
  </bookViews>
  <sheets>
    <sheet name="FORECASTING UNDER CRISIS MGMT" sheetId="1" r:id="rId1"/>
    <sheet name="CUSTOMERS" sheetId="2" r:id="rId2"/>
    <sheet name="CONSTRAINTS" sheetId="3" r:id="rId3"/>
    <sheet name="CASH FLOW" sheetId="4" r:id="rId4"/>
    <sheet name="Completion Instructions" sheetId="5" r:id="rId5"/>
  </sheets>
  <definedNames>
    <definedName name="_xlnm._FilterDatabase" localSheetId="1" hidden="1">CUSTOMERS!$B$1:$B$32</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83" i="4" l="1"/>
  <c r="C83" i="4"/>
  <c r="G78" i="4"/>
  <c r="F78" i="4"/>
  <c r="N78" i="4"/>
  <c r="M78" i="4"/>
  <c r="L78" i="4"/>
  <c r="K78" i="4"/>
  <c r="J78" i="4"/>
  <c r="I78" i="4"/>
  <c r="H78" i="4"/>
  <c r="E78" i="4"/>
  <c r="J83" i="4"/>
  <c r="I83" i="4"/>
  <c r="H83" i="4"/>
  <c r="G83" i="4"/>
  <c r="F83" i="4"/>
  <c r="E83" i="4"/>
  <c r="G80" i="4"/>
  <c r="F80" i="4"/>
  <c r="E80" i="4"/>
  <c r="G79" i="4"/>
  <c r="F79" i="4"/>
  <c r="E79" i="4"/>
  <c r="D78" i="4"/>
  <c r="C78" i="4"/>
  <c r="O55" i="4"/>
  <c r="L32" i="2"/>
  <c r="R11" i="4"/>
  <c r="N56" i="4"/>
  <c r="N58" i="4"/>
  <c r="K32" i="2"/>
  <c r="R10" i="4"/>
  <c r="M56" i="4"/>
  <c r="M58" i="4"/>
  <c r="J32" i="2"/>
  <c r="R9" i="4"/>
  <c r="L56" i="4"/>
  <c r="L58" i="4"/>
  <c r="I32" i="2"/>
  <c r="R8" i="4"/>
  <c r="K56" i="4"/>
  <c r="K58" i="4"/>
  <c r="H32" i="2"/>
  <c r="R7" i="4"/>
  <c r="J56" i="4"/>
  <c r="J58" i="4"/>
  <c r="G32" i="2"/>
  <c r="R6" i="4"/>
  <c r="I56" i="4"/>
  <c r="I58" i="4"/>
  <c r="F32" i="2"/>
  <c r="R5" i="4"/>
  <c r="H56" i="4"/>
  <c r="H58" i="4"/>
  <c r="E32" i="2"/>
  <c r="R4" i="4"/>
  <c r="G56" i="4"/>
  <c r="G58" i="4"/>
  <c r="D32" i="2"/>
  <c r="R3" i="4"/>
  <c r="F56" i="4"/>
  <c r="F58" i="4"/>
  <c r="C32" i="2"/>
  <c r="R2" i="4"/>
  <c r="E56" i="4"/>
  <c r="E58" i="4"/>
  <c r="E65" i="4"/>
  <c r="E85" i="4"/>
  <c r="E17" i="4"/>
  <c r="E37" i="4"/>
  <c r="U2" i="4"/>
  <c r="F65" i="4"/>
  <c r="F85" i="4"/>
  <c r="F17" i="4"/>
  <c r="F37" i="4"/>
  <c r="U3" i="4"/>
  <c r="G65" i="4"/>
  <c r="G85" i="4"/>
  <c r="G17" i="4"/>
  <c r="G37" i="4"/>
  <c r="U4" i="4"/>
  <c r="H65" i="4"/>
  <c r="H85" i="4"/>
  <c r="H17" i="4"/>
  <c r="H37" i="4"/>
  <c r="U5" i="4"/>
  <c r="I65" i="4"/>
  <c r="I85" i="4"/>
  <c r="I17" i="4"/>
  <c r="I37" i="4"/>
  <c r="U6" i="4"/>
  <c r="J65" i="4"/>
  <c r="J85" i="4"/>
  <c r="J17" i="4"/>
  <c r="J37" i="4"/>
  <c r="U7" i="4"/>
  <c r="K65" i="4"/>
  <c r="K85" i="4"/>
  <c r="K17" i="4"/>
  <c r="K37" i="4"/>
  <c r="U8" i="4"/>
  <c r="L65" i="4"/>
  <c r="L85" i="4"/>
  <c r="L17" i="4"/>
  <c r="L37" i="4"/>
  <c r="U9" i="4"/>
  <c r="M65" i="4"/>
  <c r="M85" i="4"/>
  <c r="M17" i="4"/>
  <c r="M37" i="4"/>
  <c r="U10" i="4"/>
  <c r="N65" i="4"/>
  <c r="N85" i="4"/>
  <c r="N17" i="4"/>
  <c r="N37" i="4"/>
  <c r="U11" i="4"/>
  <c r="U13" i="4"/>
  <c r="E10" i="4"/>
  <c r="T2" i="4"/>
  <c r="F10" i="4"/>
  <c r="T3" i="4"/>
  <c r="G10" i="4"/>
  <c r="T4" i="4"/>
  <c r="H10" i="4"/>
  <c r="T5" i="4"/>
  <c r="I10" i="4"/>
  <c r="T6" i="4"/>
  <c r="J10" i="4"/>
  <c r="T7" i="4"/>
  <c r="K10" i="4"/>
  <c r="T8" i="4"/>
  <c r="L10" i="4"/>
  <c r="T9" i="4"/>
  <c r="M10" i="4"/>
  <c r="T10" i="4"/>
  <c r="N10" i="4"/>
  <c r="T11" i="4"/>
  <c r="T13" i="4"/>
  <c r="S2" i="4"/>
  <c r="S3" i="4"/>
  <c r="S4" i="4"/>
  <c r="S5" i="4"/>
  <c r="S6" i="4"/>
  <c r="S7" i="4"/>
  <c r="S8" i="4"/>
  <c r="S9" i="4"/>
  <c r="S10" i="4"/>
  <c r="S11" i="4"/>
  <c r="S12" i="4"/>
  <c r="R12" i="4"/>
  <c r="M31" i="2"/>
  <c r="M30" i="2"/>
  <c r="M29" i="2"/>
  <c r="M28" i="2"/>
  <c r="M27" i="2"/>
  <c r="M26" i="2"/>
  <c r="M25" i="2"/>
  <c r="M24" i="2"/>
  <c r="M23" i="2"/>
  <c r="M22" i="2"/>
  <c r="M21" i="2"/>
  <c r="M20" i="2"/>
  <c r="M19" i="2"/>
  <c r="M18" i="2"/>
  <c r="M17" i="2"/>
  <c r="M16" i="2"/>
  <c r="M15" i="2"/>
  <c r="M14" i="2"/>
  <c r="M13" i="2"/>
  <c r="M12" i="2"/>
  <c r="M11" i="2"/>
  <c r="M10" i="2"/>
  <c r="M9" i="2"/>
  <c r="M8" i="2"/>
  <c r="M7" i="2"/>
  <c r="M6" i="2"/>
  <c r="M5" i="2"/>
  <c r="M4" i="2"/>
  <c r="M3" i="2"/>
  <c r="M2" i="2"/>
  <c r="D56" i="4"/>
  <c r="D65" i="4"/>
  <c r="C56" i="4"/>
  <c r="C65" i="4"/>
  <c r="D17" i="4"/>
  <c r="C17" i="4"/>
  <c r="M32" i="2"/>
  <c r="C37" i="4"/>
  <c r="C85" i="4"/>
  <c r="D37" i="4"/>
  <c r="D85" i="4"/>
  <c r="O83" i="4"/>
  <c r="O82" i="4"/>
  <c r="O81" i="4"/>
  <c r="O80" i="4"/>
  <c r="O35" i="4"/>
  <c r="O34" i="4"/>
  <c r="O33" i="4"/>
  <c r="O15" i="4"/>
  <c r="O77" i="4"/>
  <c r="O76" i="4"/>
  <c r="O30" i="4"/>
  <c r="O29" i="4"/>
  <c r="O69" i="4"/>
  <c r="G53" i="4"/>
  <c r="H53" i="4"/>
  <c r="I53" i="4"/>
  <c r="J53" i="4"/>
  <c r="K53" i="4"/>
  <c r="L53" i="4"/>
  <c r="M53" i="4"/>
  <c r="N53" i="4"/>
  <c r="D53" i="4"/>
  <c r="E53" i="4"/>
  <c r="G5" i="4"/>
  <c r="H5" i="4"/>
  <c r="I5" i="4"/>
  <c r="J5" i="4"/>
  <c r="K5" i="4"/>
  <c r="L5" i="4"/>
  <c r="M5" i="4"/>
  <c r="N5" i="4"/>
  <c r="C58" i="4"/>
  <c r="D58" i="4"/>
  <c r="O58" i="4"/>
  <c r="O85" i="4"/>
  <c r="O88" i="4"/>
  <c r="O89" i="4"/>
  <c r="C87" i="4"/>
  <c r="C88" i="4"/>
  <c r="C89" i="4"/>
  <c r="D87" i="4"/>
  <c r="D88" i="4"/>
  <c r="D89" i="4"/>
  <c r="E87" i="4"/>
  <c r="E88" i="4"/>
  <c r="E89" i="4"/>
  <c r="F87" i="4"/>
  <c r="F88" i="4"/>
  <c r="F89" i="4"/>
  <c r="G87" i="4"/>
  <c r="G88" i="4"/>
  <c r="G89" i="4"/>
  <c r="H87" i="4"/>
  <c r="H88" i="4"/>
  <c r="H89" i="4"/>
  <c r="I87" i="4"/>
  <c r="I88" i="4"/>
  <c r="I89" i="4"/>
  <c r="J87" i="4"/>
  <c r="J88" i="4"/>
  <c r="J89" i="4"/>
  <c r="K87" i="4"/>
  <c r="K88" i="4"/>
  <c r="K89" i="4"/>
  <c r="L87" i="4"/>
  <c r="L88" i="4"/>
  <c r="L89" i="4"/>
  <c r="M87" i="4"/>
  <c r="M88" i="4"/>
  <c r="M89" i="4"/>
  <c r="N87" i="4"/>
  <c r="N88" i="4"/>
  <c r="N89" i="4"/>
  <c r="O79" i="4"/>
  <c r="O78" i="4"/>
  <c r="O75" i="4"/>
  <c r="O74" i="4"/>
  <c r="O73" i="4"/>
  <c r="O72" i="4"/>
  <c r="O71" i="4"/>
  <c r="O70" i="4"/>
  <c r="O68" i="4"/>
  <c r="O67" i="4"/>
  <c r="O66" i="4"/>
  <c r="O65" i="4"/>
  <c r="O64" i="4"/>
  <c r="O63" i="4"/>
  <c r="O62" i="4"/>
  <c r="O61" i="4"/>
  <c r="O56" i="4"/>
  <c r="C10" i="4"/>
  <c r="D10" i="4"/>
  <c r="O10" i="4"/>
  <c r="O22" i="4"/>
  <c r="O37" i="4"/>
  <c r="O40" i="4"/>
  <c r="O41" i="4"/>
  <c r="C39" i="4"/>
  <c r="C40" i="4"/>
  <c r="C41" i="4"/>
  <c r="D39" i="4"/>
  <c r="D40" i="4"/>
  <c r="D41" i="4"/>
  <c r="E39" i="4"/>
  <c r="E40" i="4"/>
  <c r="E41" i="4"/>
  <c r="F39" i="4"/>
  <c r="F40" i="4"/>
  <c r="F41" i="4"/>
  <c r="G39" i="4"/>
  <c r="G40" i="4"/>
  <c r="G41" i="4"/>
  <c r="H39" i="4"/>
  <c r="H40" i="4"/>
  <c r="H41" i="4"/>
  <c r="I39" i="4"/>
  <c r="I40" i="4"/>
  <c r="I41" i="4"/>
  <c r="J39" i="4"/>
  <c r="J40" i="4"/>
  <c r="J41" i="4"/>
  <c r="K39" i="4"/>
  <c r="K40" i="4"/>
  <c r="K41" i="4"/>
  <c r="L39" i="4"/>
  <c r="L40" i="4"/>
  <c r="L41" i="4"/>
  <c r="M39" i="4"/>
  <c r="M40" i="4"/>
  <c r="M41" i="4"/>
  <c r="N39" i="4"/>
  <c r="N40" i="4"/>
  <c r="N41" i="4"/>
  <c r="O32" i="4"/>
  <c r="O31" i="4"/>
  <c r="O28" i="4"/>
  <c r="O27" i="4"/>
  <c r="O26" i="4"/>
  <c r="O25" i="4"/>
  <c r="O24" i="4"/>
  <c r="O23" i="4"/>
  <c r="O21" i="4"/>
  <c r="O20" i="4"/>
  <c r="O19" i="4"/>
  <c r="O18" i="4"/>
  <c r="O17" i="4"/>
  <c r="O16" i="4"/>
  <c r="O14" i="4"/>
  <c r="O13" i="4"/>
  <c r="O8" i="4"/>
  <c r="D5" i="4"/>
  <c r="E5" i="4"/>
</calcChain>
</file>

<file path=xl/sharedStrings.xml><?xml version="1.0" encoding="utf-8"?>
<sst xmlns="http://schemas.openxmlformats.org/spreadsheetml/2006/main" count="158" uniqueCount="116">
  <si>
    <t>April</t>
  </si>
  <si>
    <t xml:space="preserve">May </t>
  </si>
  <si>
    <t>June</t>
  </si>
  <si>
    <t>Start</t>
  </si>
  <si>
    <t>Total</t>
  </si>
  <si>
    <t>July</t>
  </si>
  <si>
    <t>August</t>
  </si>
  <si>
    <t>September</t>
  </si>
  <si>
    <t>Sales</t>
  </si>
  <si>
    <t xml:space="preserve">October </t>
  </si>
  <si>
    <t>November</t>
  </si>
  <si>
    <t>Total Cash In</t>
  </si>
  <si>
    <t>Cash Out</t>
  </si>
  <si>
    <t>March</t>
  </si>
  <si>
    <t>Total Cash Out</t>
  </si>
  <si>
    <t>Opening Cash</t>
  </si>
  <si>
    <t>Cash In - Cash Out</t>
  </si>
  <si>
    <t>Closing Cash</t>
  </si>
  <si>
    <t>COMPANY NAME</t>
  </si>
  <si>
    <t>Cash Flow Projections without COVID-19</t>
  </si>
  <si>
    <t>Cash Flow Projections with COVID-19</t>
  </si>
  <si>
    <t>Cash Required</t>
  </si>
  <si>
    <t>Month Impacted</t>
  </si>
  <si>
    <t>Revenues</t>
  </si>
  <si>
    <t>Expenses</t>
  </si>
  <si>
    <t>Revenue Impact %</t>
  </si>
  <si>
    <t>Expense Impact %</t>
  </si>
  <si>
    <t>December</t>
  </si>
  <si>
    <t>Revenue Loss by Customer</t>
  </si>
  <si>
    <t>Key Customer 1</t>
  </si>
  <si>
    <t>Key Customer 2</t>
  </si>
  <si>
    <t>Key Customer 3</t>
  </si>
  <si>
    <t>Key Customer 4</t>
  </si>
  <si>
    <t>Key Customer 5</t>
  </si>
  <si>
    <t>Key Customer 6</t>
  </si>
  <si>
    <t>Key Customer 7</t>
  </si>
  <si>
    <t>Key Customer 8</t>
  </si>
  <si>
    <t>Key Customer 9</t>
  </si>
  <si>
    <t>Key Customer 10</t>
  </si>
  <si>
    <t>Key Customer 11</t>
  </si>
  <si>
    <t>Key Customer 12</t>
  </si>
  <si>
    <t>Key Customer 13</t>
  </si>
  <si>
    <t>Key Customer 14</t>
  </si>
  <si>
    <t>Key Customer 15</t>
  </si>
  <si>
    <t>Key Customer 16</t>
  </si>
  <si>
    <t>Key Customer 17</t>
  </si>
  <si>
    <t>Key Customer 18</t>
  </si>
  <si>
    <t>Key Customer 19</t>
  </si>
  <si>
    <t>Key Customer 20</t>
  </si>
  <si>
    <t>Key Customer 21</t>
  </si>
  <si>
    <t>Key Customer 22</t>
  </si>
  <si>
    <t>Key Customer 23</t>
  </si>
  <si>
    <t>Key Customer 24</t>
  </si>
  <si>
    <t>Key Customer 25</t>
  </si>
  <si>
    <t>Key Customer 26</t>
  </si>
  <si>
    <t>Key Customer 27</t>
  </si>
  <si>
    <t>Key Customer 28</t>
  </si>
  <si>
    <t>Key Customer 29</t>
  </si>
  <si>
    <t>Key Customer 30</t>
  </si>
  <si>
    <t>May</t>
  </si>
  <si>
    <t>October</t>
  </si>
  <si>
    <t>Business Segment</t>
  </si>
  <si>
    <t>Accounting &amp; bookkeeping</t>
  </si>
  <si>
    <t>Advertising &amp; marketing</t>
  </si>
  <si>
    <t>Bank charges</t>
  </si>
  <si>
    <t>Business insurance</t>
  </si>
  <si>
    <t>Interest on loan</t>
  </si>
  <si>
    <t>Legal &amp; registration</t>
  </si>
  <si>
    <t>Office expenses</t>
  </si>
  <si>
    <t>Phone &amp; internet</t>
  </si>
  <si>
    <t>Postage &amp; courier</t>
  </si>
  <si>
    <t>Professional development</t>
  </si>
  <si>
    <t>Professional fees</t>
  </si>
  <si>
    <r>
      <t>Rent</t>
    </r>
    <r>
      <rPr>
        <i/>
        <sz val="10"/>
        <rFont val="Calibri"/>
        <family val="2"/>
        <scheme val="minor"/>
      </rPr>
      <t xml:space="preserve"> (non-personal)</t>
    </r>
  </si>
  <si>
    <t>Utilities</t>
  </si>
  <si>
    <t>Software subscriptions</t>
  </si>
  <si>
    <r>
      <t xml:space="preserve">Travel </t>
    </r>
    <r>
      <rPr>
        <i/>
        <sz val="10"/>
        <rFont val="Calibri"/>
        <family val="2"/>
      </rPr>
      <t>(air, accommodations)</t>
    </r>
  </si>
  <si>
    <t>Vehicle Expenses</t>
  </si>
  <si>
    <t>Wages &amp; Salaries</t>
  </si>
  <si>
    <t>Employer portion - EI (@1.4)</t>
  </si>
  <si>
    <t>Employer portion (CPP) (4.95%)</t>
  </si>
  <si>
    <t>Vacation pay (4%)</t>
  </si>
  <si>
    <t>WCB</t>
  </si>
  <si>
    <r>
      <t xml:space="preserve">Travel </t>
    </r>
    <r>
      <rPr>
        <i/>
        <sz val="10"/>
        <rFont val="Calibri"/>
        <family val="2"/>
        <scheme val="minor"/>
      </rPr>
      <t>(air, accommodations)</t>
    </r>
  </si>
  <si>
    <t>Credit card fees (80% of sales @ 3%)</t>
  </si>
  <si>
    <t>Interest on loan(s)</t>
  </si>
  <si>
    <t>Total Losses</t>
  </si>
  <si>
    <t>Credit card fees (50% of sales @ 3%)</t>
  </si>
  <si>
    <t>Average</t>
  </si>
  <si>
    <t>Retail</t>
  </si>
  <si>
    <t>Wholesale</t>
  </si>
  <si>
    <t>Constraints</t>
  </si>
  <si>
    <t>Service/Product Disruption(s)</t>
  </si>
  <si>
    <t xml:space="preserve">     Raw Material(s) Supply</t>
  </si>
  <si>
    <t xml:space="preserve">     Transportation/Delivery Issue(s)</t>
  </si>
  <si>
    <t xml:space="preserve">     Reduced Operational Hours</t>
  </si>
  <si>
    <t xml:space="preserve">     Reduction in Labour</t>
  </si>
  <si>
    <t>Supply Chain Management</t>
  </si>
  <si>
    <t xml:space="preserve">     Equipment Maintenance</t>
  </si>
  <si>
    <t>Customer Access</t>
  </si>
  <si>
    <t xml:space="preserve">     Mandated Closure(s)</t>
  </si>
  <si>
    <t xml:space="preserve">     Alternate Promotional Mediums</t>
  </si>
  <si>
    <t>Description</t>
  </si>
  <si>
    <t>Impact on Expenses (in %)</t>
  </si>
  <si>
    <t>78 - 81</t>
  </si>
  <si>
    <t>Cash Flow Row(s) Affected</t>
  </si>
  <si>
    <t>Month(s) Impacted</t>
  </si>
  <si>
    <t>March, April, May</t>
  </si>
  <si>
    <t>Shipping</t>
  </si>
  <si>
    <t>March to August</t>
  </si>
  <si>
    <t>The above Summary is Courtesy of Symplicity Designs - Matt Symes</t>
  </si>
  <si>
    <t>When forecasting your revenues, continuing expenses and any potential deferred expenses in a crisis management situation these 3 C's are a helpful guidance for small and medium sized business owners.</t>
  </si>
  <si>
    <r>
      <rPr>
        <b/>
        <u/>
        <sz val="14"/>
        <color theme="1"/>
        <rFont val="Calibri (Body)"/>
      </rPr>
      <t>Sheet 1 (FORECASTING UNDER CRISIS MGMT)</t>
    </r>
    <r>
      <rPr>
        <sz val="14"/>
        <color theme="1"/>
        <rFont val="Calibri"/>
        <family val="2"/>
        <scheme val="minor"/>
      </rPr>
      <t xml:space="preserve">
 This sheet is strictly for guidance as it is a helpful summary of the 3 C's model that Symplicity Design has put together. Each C (Customers, Constraints and Cash) have some questions to consdier when completing their respective spreadsheets.
</t>
    </r>
    <r>
      <rPr>
        <b/>
        <u/>
        <sz val="14"/>
        <color theme="1"/>
        <rFont val="Calibri (Body)"/>
      </rPr>
      <t>Sheet 2 (CUSTOMERS)</t>
    </r>
    <r>
      <rPr>
        <sz val="14"/>
        <color theme="1"/>
        <rFont val="Calibri"/>
        <family val="2"/>
        <scheme val="minor"/>
      </rPr>
      <t xml:space="preserve">
This spreadsheet will help you to identify and track specific customers (ideally your top valued revenue customers) for revenue losses anticipated over the next 3 – 6+ months. Having this as a separate sheet allows you to see a few snapshots; total loss by customer, impact on each segment of the business, monthly losses/gains. The sheet has links and auto calculated formulas with the cash flow sheet (column R as well as row 56 in the Cash Flow spreadsheet). In a crisis management situation it is important to drill down further into your anticipated cash flows by specific customer, area of business and their ability to pay.
</t>
    </r>
    <r>
      <rPr>
        <b/>
        <u/>
        <sz val="14"/>
        <color theme="1"/>
        <rFont val="Calibri (Body)"/>
      </rPr>
      <t>Sheet 3 (CONSTRAINTS)</t>
    </r>
    <r>
      <rPr>
        <sz val="14"/>
        <color theme="1"/>
        <rFont val="Calibri"/>
        <family val="2"/>
        <scheme val="minor"/>
      </rPr>
      <t xml:space="preserve">
The constraints sheet allows for you to anticipate all risk factors that might further impact cash flow and/or type of business operation during these unprecedented times. It also can be linked to cash flow to auto calculate any impact on expenses as is the example for this version that shows a reduction in wages and salaries and shipping expenses (row s 78-81 and 83 in the Cash Flow spreadsheet). The spreadsheet also provides a nice snapshot for expense impact/scenario planning management.
</t>
    </r>
    <r>
      <rPr>
        <b/>
        <u/>
        <sz val="14"/>
        <color theme="1"/>
        <rFont val="Calibri (Body)"/>
      </rPr>
      <t>Sheet 4 (CASH FLOW)</t>
    </r>
    <r>
      <rPr>
        <sz val="14"/>
        <color theme="1"/>
        <rFont val="Calibri"/>
        <family val="2"/>
        <scheme val="minor"/>
      </rPr>
      <t xml:space="preserve">
Your cash flow comparison sheet has a combination of auto calculation formulas and self-completion cells to determine as best an estimate on cash flow impact as possible. The grey highlighted cells auto-calculate and the white cells need to be inputted by you. The yellow highlighted cells on the Covid-19 cash flow section can be inputted after all the other information is included as it allows you to then run scenarios of what you would need for bridged financing/funding as you can see easily what your gap in cash flow is every month and put in the anticipated funding amounts to offset the losses. If you want to see this in action on this example template it is suggested to delete the values in each of the yellow highlighted cells and then scroll down to rows 87 to 89 as you can see each month’s net cash flow reduction. This can then direct what inputs you want in each of the yellow cells to get you to breakeven every month and also what you would need for a certain comfortable net positive cash flow every month.
There is also a snapshot summary in the top right corner of the sheet that provides revenue loss totals, expense changes and calculated percentages on revenue and expense impact by month and total remaining year.</t>
    </r>
  </si>
  <si>
    <t>Guidance:</t>
  </si>
  <si>
    <t>The grey cells have auto-calculation formulas which depend on other cells so its best not to enter values or change their formulas unless a change in your cash flow sheet is required (cells are currently locked). The white cells are the cells you should input your data into which will then support the auto-calculation formulas so the white cell sample data can be deleted then proper data can be entered for your own company.                                                                   If the descriptions for business expenses don't fit with your own business then change these as appropriate and/or add new rows.</t>
  </si>
  <si>
    <t>* Make certain you use a negative value for each cell that is a loss in dollars and a positive value for each cell that is a gain in dollars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</si>
</sst>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quot;$&quot;#,##0"/>
    <numFmt numFmtId="166" formatCode="0.0%"/>
  </numFmts>
  <fonts count="32">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b/>
      <i/>
      <sz val="12"/>
      <color theme="1"/>
      <name val="Calibri"/>
      <scheme val="minor"/>
    </font>
    <font>
      <b/>
      <i/>
      <u/>
      <sz val="12"/>
      <color theme="1"/>
      <name val="Calibri"/>
      <scheme val="minor"/>
    </font>
    <font>
      <b/>
      <sz val="10"/>
      <name val="Times New Roman"/>
      <family val="1"/>
    </font>
    <font>
      <sz val="10"/>
      <name val="Arial"/>
    </font>
    <font>
      <b/>
      <sz val="10"/>
      <name val="Arial"/>
      <family val="2"/>
    </font>
    <font>
      <sz val="10"/>
      <name val="Times New Roman"/>
    </font>
    <font>
      <sz val="10"/>
      <color theme="1"/>
      <name val="Arial"/>
      <family val="2"/>
    </font>
    <font>
      <sz val="10"/>
      <color rgb="FF1C252C"/>
      <name val="Times New Roman"/>
      <family val="1"/>
    </font>
    <font>
      <sz val="10"/>
      <color theme="1"/>
      <name val="Times New Roman"/>
      <family val="1"/>
    </font>
    <font>
      <b/>
      <sz val="10"/>
      <color theme="0"/>
      <name val="Times New Roman"/>
      <family val="1"/>
    </font>
    <font>
      <sz val="10"/>
      <name val="Calibri"/>
    </font>
    <font>
      <sz val="10"/>
      <name val="Calibri"/>
      <family val="2"/>
      <scheme val="minor"/>
    </font>
    <font>
      <i/>
      <sz val="10"/>
      <name val="Calibri"/>
      <family val="2"/>
      <scheme val="minor"/>
    </font>
    <font>
      <i/>
      <sz val="10"/>
      <name val="Calibri"/>
      <family val="2"/>
    </font>
    <font>
      <sz val="10"/>
      <color rgb="FF000000"/>
      <name val="Arial"/>
      <family val="2"/>
    </font>
    <font>
      <u/>
      <sz val="12"/>
      <color theme="10"/>
      <name val="Calibri"/>
      <family val="2"/>
      <scheme val="minor"/>
    </font>
    <font>
      <u/>
      <sz val="12"/>
      <color theme="11"/>
      <name val="Calibri"/>
      <family val="2"/>
      <scheme val="minor"/>
    </font>
    <font>
      <b/>
      <sz val="10"/>
      <color theme="0"/>
      <name val="Arial"/>
      <family val="2"/>
    </font>
    <font>
      <sz val="10"/>
      <color theme="0"/>
      <name val="Arial"/>
    </font>
    <font>
      <b/>
      <sz val="12"/>
      <color rgb="FFFF0000"/>
      <name val="Calibri"/>
      <family val="2"/>
      <scheme val="minor"/>
    </font>
    <font>
      <sz val="10"/>
      <color rgb="FFFF0000"/>
      <name val="Arial"/>
    </font>
    <font>
      <b/>
      <i/>
      <sz val="12"/>
      <color rgb="FFFF0000"/>
      <name val="Calibri"/>
      <scheme val="minor"/>
    </font>
    <font>
      <b/>
      <sz val="10"/>
      <color rgb="FFFF0000"/>
      <name val="Arial"/>
    </font>
    <font>
      <sz val="12"/>
      <color rgb="FF00B050"/>
      <name val="Calibri"/>
      <family val="2"/>
      <scheme val="minor"/>
    </font>
    <font>
      <sz val="14"/>
      <color theme="1"/>
      <name val="Calibri"/>
      <family val="2"/>
      <scheme val="minor"/>
    </font>
    <font>
      <b/>
      <u/>
      <sz val="14"/>
      <color theme="1"/>
      <name val="Calibri (Body)"/>
    </font>
    <font>
      <sz val="14"/>
      <name val="Arial"/>
    </font>
  </fonts>
  <fills count="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00B050"/>
        <bgColor indexed="64"/>
      </patternFill>
    </fill>
    <fill>
      <patternFill patternType="solid">
        <fgColor rgb="FFFF0000"/>
        <bgColor indexed="64"/>
      </patternFill>
    </fill>
    <fill>
      <patternFill patternType="solid">
        <fgColor theme="1"/>
        <bgColor indexed="64"/>
      </patternFill>
    </fill>
  </fills>
  <borders count="1">
    <border>
      <left/>
      <right/>
      <top/>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14" fontId="10" fillId="0" borderId="0"/>
    <xf numFmtId="0" fontId="19" fillId="0" borderId="0"/>
    <xf numFmtId="0" fontId="20" fillId="0" borderId="0" applyNumberFormat="0" applyFill="0" applyBorder="0" applyAlignment="0" applyProtection="0"/>
    <xf numFmtId="0" fontId="21" fillId="0" borderId="0" applyNumberFormat="0" applyFill="0" applyBorder="0" applyAlignment="0" applyProtection="0"/>
  </cellStyleXfs>
  <cellXfs count="92">
    <xf numFmtId="0" fontId="0" fillId="0" borderId="0" xfId="0"/>
    <xf numFmtId="0" fontId="3" fillId="0" borderId="0" xfId="0" applyFont="1"/>
    <xf numFmtId="0" fontId="6" fillId="0" borderId="0" xfId="0" applyFont="1"/>
    <xf numFmtId="3" fontId="8" fillId="0" borderId="0" xfId="0" applyNumberFormat="1" applyFont="1"/>
    <xf numFmtId="3" fontId="9" fillId="0" borderId="0" xfId="0" applyNumberFormat="1" applyFont="1"/>
    <xf numFmtId="3" fontId="9" fillId="0" borderId="0" xfId="0" applyNumberFormat="1" applyFont="1" applyAlignment="1">
      <alignment horizontal="center" wrapText="1"/>
    </xf>
    <xf numFmtId="3" fontId="9" fillId="0" borderId="0" xfId="0" applyNumberFormat="1" applyFont="1" applyAlignment="1">
      <alignment wrapText="1"/>
    </xf>
    <xf numFmtId="165" fontId="8" fillId="0" borderId="0" xfId="0" applyNumberFormat="1" applyFont="1"/>
    <xf numFmtId="3" fontId="0" fillId="0" borderId="0" xfId="0" applyNumberFormat="1"/>
    <xf numFmtId="165" fontId="0" fillId="0" borderId="0" xfId="0" applyNumberFormat="1"/>
    <xf numFmtId="3" fontId="10" fillId="0" borderId="0" xfId="0" applyNumberFormat="1" applyFont="1" applyAlignment="1">
      <alignment horizontal="right"/>
    </xf>
    <xf numFmtId="17" fontId="10" fillId="0" borderId="0" xfId="3" applyNumberFormat="1" applyFont="1"/>
    <xf numFmtId="17" fontId="7" fillId="0" borderId="0" xfId="3" applyNumberFormat="1" applyFont="1" applyAlignment="1">
      <alignment horizontal="right"/>
    </xf>
    <xf numFmtId="3" fontId="7" fillId="0" borderId="0" xfId="0" applyNumberFormat="1" applyFont="1"/>
    <xf numFmtId="3" fontId="11" fillId="0" borderId="0" xfId="0" applyNumberFormat="1" applyFont="1" applyAlignment="1"/>
    <xf numFmtId="165" fontId="11" fillId="0" borderId="0" xfId="0" applyNumberFormat="1" applyFont="1" applyAlignment="1"/>
    <xf numFmtId="3" fontId="8" fillId="0" borderId="0" xfId="0" applyNumberFormat="1" applyFont="1" applyAlignment="1"/>
    <xf numFmtId="3" fontId="10" fillId="0" borderId="0" xfId="0" applyNumberFormat="1" applyFont="1"/>
    <xf numFmtId="3" fontId="10" fillId="0" borderId="0" xfId="0" applyNumberFormat="1" applyFont="1" applyFill="1"/>
    <xf numFmtId="3" fontId="8" fillId="0" borderId="0" xfId="0" applyNumberFormat="1" applyFont="1" applyFill="1"/>
    <xf numFmtId="165" fontId="8" fillId="0" borderId="0" xfId="0" applyNumberFormat="1" applyFont="1" applyFill="1"/>
    <xf numFmtId="3" fontId="0" fillId="0" borderId="0" xfId="0" applyNumberFormat="1" applyFill="1"/>
    <xf numFmtId="3" fontId="0" fillId="0" borderId="0" xfId="0" applyNumberFormat="1" applyFont="1" applyFill="1" applyAlignment="1"/>
    <xf numFmtId="3" fontId="8" fillId="0" borderId="0" xfId="0" applyNumberFormat="1" applyFont="1" applyAlignment="1">
      <alignment wrapText="1"/>
    </xf>
    <xf numFmtId="3" fontId="0" fillId="0" borderId="0" xfId="0" applyNumberFormat="1" applyFont="1" applyAlignment="1"/>
    <xf numFmtId="3" fontId="7" fillId="0" borderId="0" xfId="0" applyNumberFormat="1" applyFont="1" applyAlignment="1">
      <alignment horizontal="centerContinuous"/>
    </xf>
    <xf numFmtId="3" fontId="10" fillId="0" borderId="0" xfId="0" applyNumberFormat="1" applyFont="1" applyAlignment="1">
      <alignment horizontal="centerContinuous"/>
    </xf>
    <xf numFmtId="166" fontId="10" fillId="0" borderId="0" xfId="2" applyNumberFormat="1" applyFont="1"/>
    <xf numFmtId="3" fontId="8" fillId="0" borderId="0" xfId="0" applyNumberFormat="1" applyFont="1" applyFill="1" applyAlignment="1"/>
    <xf numFmtId="3" fontId="0" fillId="0" borderId="0" xfId="0" applyNumberFormat="1" applyFont="1" applyFill="1"/>
    <xf numFmtId="3" fontId="9" fillId="0" borderId="0" xfId="0" applyNumberFormat="1" applyFont="1" applyFill="1" applyAlignment="1">
      <alignment horizontal="center" wrapText="1"/>
    </xf>
    <xf numFmtId="3" fontId="9" fillId="0" borderId="0" xfId="0" applyNumberFormat="1" applyFont="1" applyFill="1" applyAlignment="1">
      <alignment wrapText="1"/>
    </xf>
    <xf numFmtId="3" fontId="10" fillId="0" borderId="0" xfId="0" applyNumberFormat="1" applyFont="1" applyFill="1" applyAlignment="1">
      <alignment horizontal="right"/>
    </xf>
    <xf numFmtId="17" fontId="7" fillId="0" borderId="0" xfId="3" applyNumberFormat="1" applyFont="1" applyFill="1" applyAlignment="1">
      <alignment horizontal="right"/>
    </xf>
    <xf numFmtId="3" fontId="9" fillId="0" borderId="0" xfId="0" applyNumberFormat="1" applyFont="1" applyFill="1"/>
    <xf numFmtId="3" fontId="7" fillId="0" borderId="0" xfId="0" applyNumberFormat="1" applyFont="1" applyFill="1"/>
    <xf numFmtId="166" fontId="10" fillId="0" borderId="0" xfId="0" applyNumberFormat="1" applyFont="1" applyFill="1"/>
    <xf numFmtId="0" fontId="0" fillId="0" borderId="0" xfId="0" applyFill="1"/>
    <xf numFmtId="165" fontId="8" fillId="3" borderId="0" xfId="0" applyNumberFormat="1" applyFont="1" applyFill="1"/>
    <xf numFmtId="3" fontId="10" fillId="3" borderId="0" xfId="0" applyNumberFormat="1" applyFont="1" applyFill="1"/>
    <xf numFmtId="3" fontId="9" fillId="3" borderId="0" xfId="0" applyNumberFormat="1" applyFont="1" applyFill="1"/>
    <xf numFmtId="3" fontId="7" fillId="3" borderId="0" xfId="0" applyNumberFormat="1" applyFont="1" applyFill="1"/>
    <xf numFmtId="3" fontId="12" fillId="3" borderId="0" xfId="0" applyNumberFormat="1" applyFont="1" applyFill="1"/>
    <xf numFmtId="0" fontId="0" fillId="0" borderId="0" xfId="0" applyAlignment="1">
      <alignment horizontal="center"/>
    </xf>
    <xf numFmtId="0" fontId="3" fillId="0" borderId="0" xfId="0" applyFont="1" applyAlignment="1">
      <alignment horizontal="center"/>
    </xf>
    <xf numFmtId="3" fontId="8" fillId="3" borderId="0" xfId="0" applyNumberFormat="1" applyFont="1" applyFill="1"/>
    <xf numFmtId="9" fontId="0" fillId="3" borderId="0" xfId="2" applyFont="1" applyFill="1"/>
    <xf numFmtId="3" fontId="22" fillId="6" borderId="0" xfId="0" applyNumberFormat="1" applyFont="1" applyFill="1"/>
    <xf numFmtId="3" fontId="23" fillId="6" borderId="0" xfId="0" applyNumberFormat="1" applyFont="1" applyFill="1"/>
    <xf numFmtId="3" fontId="4" fillId="6" borderId="0" xfId="0" applyNumberFormat="1" applyFont="1" applyFill="1"/>
    <xf numFmtId="3" fontId="23" fillId="6" borderId="0" xfId="0" applyNumberFormat="1" applyFont="1" applyFill="1" applyAlignment="1"/>
    <xf numFmtId="3" fontId="22" fillId="6" borderId="0" xfId="0" applyNumberFormat="1" applyFont="1" applyFill="1" applyAlignment="1">
      <alignment horizontal="center" wrapText="1"/>
    </xf>
    <xf numFmtId="3" fontId="22" fillId="6" borderId="0" xfId="0" applyNumberFormat="1" applyFont="1" applyFill="1" applyAlignment="1">
      <alignment wrapText="1"/>
    </xf>
    <xf numFmtId="0" fontId="15" fillId="0" borderId="0" xfId="0" applyFont="1" applyFill="1" applyBorder="1" applyAlignment="1" applyProtection="1">
      <alignment horizontal="left" vertical="center"/>
      <protection locked="0"/>
    </xf>
    <xf numFmtId="0" fontId="15" fillId="0" borderId="0" xfId="0" applyFont="1" applyFill="1" applyBorder="1" applyAlignment="1">
      <alignment horizontal="left" vertical="center"/>
    </xf>
    <xf numFmtId="0" fontId="16" fillId="0" borderId="0" xfId="0" applyFont="1" applyFill="1" applyAlignment="1" applyProtection="1">
      <alignment horizontal="left" vertical="center"/>
      <protection locked="0"/>
    </xf>
    <xf numFmtId="0" fontId="16" fillId="0" borderId="0" xfId="0" applyFont="1" applyFill="1" applyAlignment="1" applyProtection="1">
      <alignment horizontal="left" vertical="center" indent="1"/>
      <protection locked="0"/>
    </xf>
    <xf numFmtId="0" fontId="15" fillId="0" borderId="0" xfId="0" applyFont="1" applyFill="1" applyBorder="1" applyAlignment="1" applyProtection="1">
      <alignment horizontal="left" vertical="center" wrapText="1"/>
      <protection locked="0"/>
    </xf>
    <xf numFmtId="165" fontId="15" fillId="0" borderId="0" xfId="4" applyNumberFormat="1" applyFont="1" applyFill="1" applyBorder="1" applyAlignment="1">
      <alignment horizontal="left" vertical="center" indent="1"/>
    </xf>
    <xf numFmtId="0" fontId="16" fillId="0" borderId="0" xfId="0" applyFont="1" applyFill="1" applyAlignment="1">
      <alignment horizontal="left" vertical="center"/>
    </xf>
    <xf numFmtId="0" fontId="16" fillId="0" borderId="0" xfId="0" applyFont="1" applyFill="1" applyAlignment="1" applyProtection="1">
      <alignment horizontal="left" vertical="center" wrapText="1"/>
      <protection locked="0"/>
    </xf>
    <xf numFmtId="165" fontId="16" fillId="0" borderId="0" xfId="0" applyNumberFormat="1" applyFont="1" applyFill="1" applyAlignment="1">
      <alignment horizontal="left" vertical="center" indent="1"/>
    </xf>
    <xf numFmtId="164" fontId="2" fillId="0" borderId="0" xfId="1" applyFont="1"/>
    <xf numFmtId="164" fontId="24" fillId="0" borderId="0" xfId="1" applyFont="1" applyFill="1"/>
    <xf numFmtId="3" fontId="7" fillId="2" borderId="0" xfId="0" applyNumberFormat="1" applyFont="1" applyFill="1"/>
    <xf numFmtId="0" fontId="5" fillId="0" borderId="0" xfId="0" applyFont="1" applyAlignment="1">
      <alignment horizontal="center"/>
    </xf>
    <xf numFmtId="0" fontId="26" fillId="0" borderId="0" xfId="0" applyFont="1" applyAlignment="1">
      <alignment horizontal="center"/>
    </xf>
    <xf numFmtId="9" fontId="0" fillId="0" borderId="0" xfId="2" applyFont="1" applyAlignment="1">
      <alignment horizontal="center"/>
    </xf>
    <xf numFmtId="3" fontId="25" fillId="6" borderId="0" xfId="0" applyNumberFormat="1" applyFont="1" applyFill="1"/>
    <xf numFmtId="164" fontId="27" fillId="3" borderId="0" xfId="1" applyFont="1" applyFill="1"/>
    <xf numFmtId="3" fontId="24" fillId="3" borderId="0" xfId="0" applyNumberFormat="1" applyFont="1" applyFill="1"/>
    <xf numFmtId="165" fontId="24" fillId="3" borderId="0" xfId="0" applyNumberFormat="1" applyFont="1" applyFill="1"/>
    <xf numFmtId="9" fontId="24" fillId="3" borderId="0" xfId="2" applyFont="1" applyFill="1"/>
    <xf numFmtId="164" fontId="28" fillId="0" borderId="0" xfId="1" applyFont="1"/>
    <xf numFmtId="3" fontId="12" fillId="0" borderId="0" xfId="0" applyNumberFormat="1" applyFont="1" applyProtection="1">
      <protection locked="0"/>
    </xf>
    <xf numFmtId="3" fontId="10" fillId="0" borderId="0" xfId="0" applyNumberFormat="1" applyFont="1" applyProtection="1">
      <protection locked="0"/>
    </xf>
    <xf numFmtId="3" fontId="13" fillId="0" borderId="0" xfId="0" applyNumberFormat="1" applyFont="1" applyAlignment="1" applyProtection="1">
      <protection locked="0"/>
    </xf>
    <xf numFmtId="3" fontId="10" fillId="0" borderId="0" xfId="0" applyNumberFormat="1" applyFont="1" applyFill="1" applyProtection="1">
      <protection locked="0"/>
    </xf>
    <xf numFmtId="3" fontId="8" fillId="0" borderId="0" xfId="0" applyNumberFormat="1" applyFont="1" applyFill="1" applyProtection="1">
      <protection locked="0"/>
    </xf>
    <xf numFmtId="3" fontId="8" fillId="2" borderId="0" xfId="0" applyNumberFormat="1" applyFont="1" applyFill="1" applyProtection="1">
      <protection locked="0"/>
    </xf>
    <xf numFmtId="3" fontId="10" fillId="3" borderId="0" xfId="0" applyNumberFormat="1" applyFont="1" applyFill="1" applyProtection="1">
      <protection locked="0"/>
    </xf>
    <xf numFmtId="0" fontId="0" fillId="0" borderId="0" xfId="0" applyAlignment="1" applyProtection="1">
      <alignment horizontal="center"/>
      <protection locked="0"/>
    </xf>
    <xf numFmtId="0" fontId="0" fillId="0" borderId="0" xfId="0" applyProtection="1">
      <protection locked="0"/>
    </xf>
    <xf numFmtId="0" fontId="0" fillId="0" borderId="0" xfId="0" applyAlignment="1" applyProtection="1">
      <alignment horizontal="left"/>
    </xf>
    <xf numFmtId="0" fontId="0" fillId="0" borderId="0" xfId="0" applyProtection="1"/>
    <xf numFmtId="3" fontId="31" fillId="0" borderId="0" xfId="0" applyNumberFormat="1" applyFont="1" applyAlignment="1">
      <alignment vertical="top" wrapText="1"/>
    </xf>
    <xf numFmtId="0" fontId="29" fillId="0" borderId="0" xfId="0" applyFont="1" applyAlignment="1">
      <alignment vertical="top"/>
    </xf>
    <xf numFmtId="0" fontId="10" fillId="0" borderId="0" xfId="0" applyNumberFormat="1" applyFont="1" applyAlignment="1">
      <alignment horizontal="center"/>
    </xf>
    <xf numFmtId="3" fontId="7" fillId="0" borderId="0" xfId="0" applyNumberFormat="1" applyFont="1" applyAlignment="1">
      <alignment horizontal="center" vertical="center" wrapText="1"/>
    </xf>
    <xf numFmtId="3" fontId="14" fillId="4" borderId="0" xfId="0" applyNumberFormat="1" applyFont="1" applyFill="1" applyAlignment="1">
      <alignment horizontal="center"/>
    </xf>
    <xf numFmtId="3" fontId="14" fillId="5" borderId="0" xfId="0" applyNumberFormat="1" applyFont="1" applyFill="1" applyAlignment="1">
      <alignment horizontal="center"/>
    </xf>
    <xf numFmtId="0" fontId="29" fillId="0" borderId="0" xfId="0" applyFont="1" applyAlignment="1">
      <alignment vertical="top" wrapText="1"/>
    </xf>
  </cellXfs>
  <cellStyles count="7">
    <cellStyle name="Currency" xfId="1" builtinId="4"/>
    <cellStyle name="Date" xfId="3" xr:uid="{00000000-0005-0000-0000-000001000000}"/>
    <cellStyle name="Followed Hyperlink" xfId="6" builtinId="9" hidden="1"/>
    <cellStyle name="Hyperlink" xfId="5" builtinId="8" hidden="1"/>
    <cellStyle name="Normal" xfId="0" builtinId="0"/>
    <cellStyle name="Normal 3" xfId="4" xr:uid="{00000000-0005-0000-0000-000005000000}"/>
    <cellStyle name="Percent" xfId="2" builtinId="5"/>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17</xdr:col>
      <xdr:colOff>571500</xdr:colOff>
      <xdr:row>28</xdr:row>
      <xdr:rowOff>76200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06400"/>
          <a:ext cx="14605000" cy="5359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0"/>
  <sheetViews>
    <sheetView tabSelected="1" zoomScale="55" zoomScaleNormal="55" workbookViewId="0">
      <selection activeCell="A2" sqref="A2"/>
    </sheetView>
  </sheetViews>
  <sheetFormatPr defaultColWidth="11.1640625" defaultRowHeight="15.5"/>
  <sheetData>
    <row r="1" spans="1:1">
      <c r="A1" t="s">
        <v>111</v>
      </c>
    </row>
    <row r="30" spans="1:1">
      <c r="A30" s="2" t="s">
        <v>110</v>
      </c>
    </row>
  </sheetData>
  <sheetProtection password="929D"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3"/>
  <sheetViews>
    <sheetView zoomScale="85" zoomScaleNormal="85" workbookViewId="0">
      <selection activeCell="A2" sqref="A2"/>
    </sheetView>
  </sheetViews>
  <sheetFormatPr defaultColWidth="11.1640625" defaultRowHeight="15.5"/>
  <cols>
    <col min="1" max="2" width="32.6640625" customWidth="1"/>
    <col min="3" max="8" width="12" bestFit="1" customWidth="1"/>
    <col min="9" max="12" width="11" bestFit="1" customWidth="1"/>
    <col min="13" max="13" width="12.1640625" bestFit="1" customWidth="1"/>
  </cols>
  <sheetData>
    <row r="1" spans="1:13">
      <c r="A1" s="44" t="s">
        <v>28</v>
      </c>
      <c r="B1" s="44" t="s">
        <v>61</v>
      </c>
      <c r="C1" s="44" t="s">
        <v>13</v>
      </c>
      <c r="D1" s="44" t="s">
        <v>0</v>
      </c>
      <c r="E1" s="44" t="s">
        <v>59</v>
      </c>
      <c r="F1" s="44" t="s">
        <v>2</v>
      </c>
      <c r="G1" s="44" t="s">
        <v>5</v>
      </c>
      <c r="H1" s="44" t="s">
        <v>6</v>
      </c>
      <c r="I1" s="44" t="s">
        <v>7</v>
      </c>
      <c r="J1" s="44" t="s">
        <v>60</v>
      </c>
      <c r="K1" s="44" t="s">
        <v>10</v>
      </c>
      <c r="L1" s="44" t="s">
        <v>27</v>
      </c>
      <c r="M1" s="44" t="s">
        <v>4</v>
      </c>
    </row>
    <row r="2" spans="1:13">
      <c r="A2" s="81" t="s">
        <v>29</v>
      </c>
      <c r="B2" s="81" t="s">
        <v>89</v>
      </c>
      <c r="C2" s="82">
        <v>-10000</v>
      </c>
      <c r="D2" s="82">
        <v>-8000</v>
      </c>
      <c r="E2" s="82">
        <v>-6000</v>
      </c>
      <c r="F2" s="82">
        <v>-5000</v>
      </c>
      <c r="G2" s="82">
        <v>-4000</v>
      </c>
      <c r="H2" s="82">
        <v>-3000</v>
      </c>
      <c r="I2" s="82">
        <v>-2500</v>
      </c>
      <c r="J2" s="82">
        <v>1000</v>
      </c>
      <c r="K2" s="82">
        <v>2000</v>
      </c>
      <c r="L2" s="82">
        <v>3000</v>
      </c>
      <c r="M2" s="62">
        <f>SUM(C2:L2)</f>
        <v>-32500</v>
      </c>
    </row>
    <row r="3" spans="1:13">
      <c r="A3" s="81" t="s">
        <v>30</v>
      </c>
      <c r="B3" s="81" t="s">
        <v>90</v>
      </c>
      <c r="C3" s="82">
        <v>-2000</v>
      </c>
      <c r="D3" s="82">
        <v>-2000</v>
      </c>
      <c r="E3" s="82">
        <v>-2000</v>
      </c>
      <c r="F3" s="82">
        <v>-2000</v>
      </c>
      <c r="G3" s="82">
        <v>-2000</v>
      </c>
      <c r="H3" s="82">
        <v>-2000</v>
      </c>
      <c r="I3" s="82"/>
      <c r="J3" s="82">
        <v>500</v>
      </c>
      <c r="K3" s="82">
        <v>1500</v>
      </c>
      <c r="L3" s="82">
        <v>2000</v>
      </c>
      <c r="M3" s="62">
        <f t="shared" ref="M3:M31" si="0">SUM(C3:L3)</f>
        <v>-8000</v>
      </c>
    </row>
    <row r="4" spans="1:13">
      <c r="A4" s="81" t="s">
        <v>31</v>
      </c>
      <c r="B4" s="81" t="s">
        <v>89</v>
      </c>
      <c r="C4" s="82">
        <v>-1000</v>
      </c>
      <c r="D4" s="82">
        <v>-2000</v>
      </c>
      <c r="E4" s="82">
        <v>-3000</v>
      </c>
      <c r="F4" s="82">
        <v>-4000</v>
      </c>
      <c r="G4" s="82">
        <v>-5000</v>
      </c>
      <c r="H4" s="82">
        <v>-6000</v>
      </c>
      <c r="I4" s="82"/>
      <c r="J4" s="82">
        <v>500</v>
      </c>
      <c r="K4" s="82">
        <v>750</v>
      </c>
      <c r="L4" s="82">
        <v>1500</v>
      </c>
      <c r="M4" s="62">
        <f t="shared" si="0"/>
        <v>-18250</v>
      </c>
    </row>
    <row r="5" spans="1:13">
      <c r="A5" s="81" t="s">
        <v>32</v>
      </c>
      <c r="B5" s="81" t="s">
        <v>90</v>
      </c>
      <c r="C5" s="82"/>
      <c r="D5" s="82"/>
      <c r="E5" s="82"/>
      <c r="F5" s="82">
        <v>-3000</v>
      </c>
      <c r="G5" s="82">
        <v>-4000</v>
      </c>
      <c r="H5" s="82">
        <v>-5000</v>
      </c>
      <c r="I5" s="82"/>
      <c r="J5" s="82"/>
      <c r="K5" s="82"/>
      <c r="L5" s="82"/>
      <c r="M5" s="62">
        <f t="shared" si="0"/>
        <v>-12000</v>
      </c>
    </row>
    <row r="6" spans="1:13">
      <c r="A6" s="81" t="s">
        <v>33</v>
      </c>
      <c r="B6" s="81"/>
      <c r="C6" s="82"/>
      <c r="D6" s="82"/>
      <c r="E6" s="82"/>
      <c r="F6" s="82"/>
      <c r="G6" s="82"/>
      <c r="H6" s="82"/>
      <c r="I6" s="82"/>
      <c r="J6" s="82"/>
      <c r="K6" s="82"/>
      <c r="L6" s="82"/>
      <c r="M6" s="62">
        <f t="shared" si="0"/>
        <v>0</v>
      </c>
    </row>
    <row r="7" spans="1:13">
      <c r="A7" s="81" t="s">
        <v>34</v>
      </c>
      <c r="B7" s="81"/>
      <c r="C7" s="82"/>
      <c r="D7" s="82"/>
      <c r="E7" s="82"/>
      <c r="F7" s="82"/>
      <c r="G7" s="82"/>
      <c r="H7" s="82"/>
      <c r="I7" s="82"/>
      <c r="J7" s="82"/>
      <c r="K7" s="82"/>
      <c r="L7" s="82"/>
      <c r="M7" s="62">
        <f t="shared" si="0"/>
        <v>0</v>
      </c>
    </row>
    <row r="8" spans="1:13">
      <c r="A8" s="81" t="s">
        <v>35</v>
      </c>
      <c r="B8" s="81"/>
      <c r="C8" s="82"/>
      <c r="D8" s="82"/>
      <c r="E8" s="82"/>
      <c r="F8" s="82"/>
      <c r="G8" s="82"/>
      <c r="H8" s="82"/>
      <c r="I8" s="82"/>
      <c r="J8" s="82"/>
      <c r="K8" s="82"/>
      <c r="L8" s="82"/>
      <c r="M8" s="62">
        <f t="shared" si="0"/>
        <v>0</v>
      </c>
    </row>
    <row r="9" spans="1:13">
      <c r="A9" s="81" t="s">
        <v>36</v>
      </c>
      <c r="B9" s="81"/>
      <c r="C9" s="82"/>
      <c r="D9" s="82"/>
      <c r="E9" s="82"/>
      <c r="F9" s="82"/>
      <c r="G9" s="82"/>
      <c r="H9" s="82"/>
      <c r="I9" s="82"/>
      <c r="J9" s="82"/>
      <c r="K9" s="82"/>
      <c r="L9" s="82"/>
      <c r="M9" s="62">
        <f t="shared" si="0"/>
        <v>0</v>
      </c>
    </row>
    <row r="10" spans="1:13">
      <c r="A10" s="81" t="s">
        <v>37</v>
      </c>
      <c r="B10" s="81"/>
      <c r="C10" s="82"/>
      <c r="D10" s="82"/>
      <c r="E10" s="82"/>
      <c r="F10" s="82"/>
      <c r="G10" s="82"/>
      <c r="H10" s="82"/>
      <c r="I10" s="82"/>
      <c r="J10" s="82"/>
      <c r="K10" s="82"/>
      <c r="L10" s="82"/>
      <c r="M10" s="62">
        <f t="shared" si="0"/>
        <v>0</v>
      </c>
    </row>
    <row r="11" spans="1:13">
      <c r="A11" s="81" t="s">
        <v>38</v>
      </c>
      <c r="B11" s="81"/>
      <c r="C11" s="82"/>
      <c r="D11" s="82"/>
      <c r="E11" s="82"/>
      <c r="F11" s="82"/>
      <c r="G11" s="82"/>
      <c r="H11" s="82"/>
      <c r="I11" s="82"/>
      <c r="J11" s="82"/>
      <c r="K11" s="82"/>
      <c r="L11" s="82"/>
      <c r="M11" s="62">
        <f t="shared" si="0"/>
        <v>0</v>
      </c>
    </row>
    <row r="12" spans="1:13">
      <c r="A12" s="81" t="s">
        <v>39</v>
      </c>
      <c r="B12" s="81"/>
      <c r="C12" s="82"/>
      <c r="D12" s="82"/>
      <c r="E12" s="82"/>
      <c r="F12" s="82"/>
      <c r="G12" s="82"/>
      <c r="H12" s="82"/>
      <c r="I12" s="82"/>
      <c r="J12" s="82"/>
      <c r="K12" s="82"/>
      <c r="L12" s="82"/>
      <c r="M12" s="62">
        <f t="shared" si="0"/>
        <v>0</v>
      </c>
    </row>
    <row r="13" spans="1:13">
      <c r="A13" s="81" t="s">
        <v>40</v>
      </c>
      <c r="B13" s="81"/>
      <c r="C13" s="82"/>
      <c r="D13" s="82"/>
      <c r="E13" s="82"/>
      <c r="F13" s="82"/>
      <c r="G13" s="82"/>
      <c r="H13" s="82"/>
      <c r="I13" s="82"/>
      <c r="J13" s="82"/>
      <c r="K13" s="82"/>
      <c r="L13" s="82"/>
      <c r="M13" s="62">
        <f t="shared" si="0"/>
        <v>0</v>
      </c>
    </row>
    <row r="14" spans="1:13">
      <c r="A14" s="81" t="s">
        <v>41</v>
      </c>
      <c r="B14" s="81"/>
      <c r="C14" s="82"/>
      <c r="D14" s="82"/>
      <c r="E14" s="82"/>
      <c r="F14" s="82"/>
      <c r="G14" s="82"/>
      <c r="H14" s="82"/>
      <c r="I14" s="82"/>
      <c r="J14" s="82"/>
      <c r="K14" s="82"/>
      <c r="L14" s="82"/>
      <c r="M14" s="62">
        <f t="shared" si="0"/>
        <v>0</v>
      </c>
    </row>
    <row r="15" spans="1:13">
      <c r="A15" s="81" t="s">
        <v>42</v>
      </c>
      <c r="B15" s="81"/>
      <c r="C15" s="82"/>
      <c r="D15" s="82"/>
      <c r="E15" s="82"/>
      <c r="F15" s="82"/>
      <c r="G15" s="82"/>
      <c r="H15" s="82"/>
      <c r="I15" s="82"/>
      <c r="J15" s="82"/>
      <c r="K15" s="82"/>
      <c r="L15" s="82"/>
      <c r="M15" s="62">
        <f t="shared" si="0"/>
        <v>0</v>
      </c>
    </row>
    <row r="16" spans="1:13">
      <c r="A16" s="81" t="s">
        <v>43</v>
      </c>
      <c r="B16" s="81"/>
      <c r="C16" s="82"/>
      <c r="D16" s="82"/>
      <c r="E16" s="82"/>
      <c r="F16" s="82"/>
      <c r="G16" s="82"/>
      <c r="H16" s="82"/>
      <c r="I16" s="82"/>
      <c r="J16" s="82"/>
      <c r="K16" s="82"/>
      <c r="L16" s="82"/>
      <c r="M16" s="62">
        <f t="shared" si="0"/>
        <v>0</v>
      </c>
    </row>
    <row r="17" spans="1:13">
      <c r="A17" s="81" t="s">
        <v>44</v>
      </c>
      <c r="B17" s="81"/>
      <c r="C17" s="82"/>
      <c r="D17" s="82"/>
      <c r="E17" s="82"/>
      <c r="F17" s="82"/>
      <c r="G17" s="82"/>
      <c r="H17" s="82"/>
      <c r="I17" s="82"/>
      <c r="J17" s="82"/>
      <c r="K17" s="82"/>
      <c r="L17" s="82"/>
      <c r="M17" s="62">
        <f t="shared" si="0"/>
        <v>0</v>
      </c>
    </row>
    <row r="18" spans="1:13">
      <c r="A18" s="81" t="s">
        <v>45</v>
      </c>
      <c r="B18" s="81"/>
      <c r="C18" s="82"/>
      <c r="D18" s="82"/>
      <c r="E18" s="82"/>
      <c r="F18" s="82"/>
      <c r="G18" s="82"/>
      <c r="H18" s="82"/>
      <c r="I18" s="82"/>
      <c r="J18" s="82"/>
      <c r="K18" s="82"/>
      <c r="L18" s="82"/>
      <c r="M18" s="62">
        <f t="shared" si="0"/>
        <v>0</v>
      </c>
    </row>
    <row r="19" spans="1:13">
      <c r="A19" s="81" t="s">
        <v>46</v>
      </c>
      <c r="B19" s="81"/>
      <c r="C19" s="82"/>
      <c r="D19" s="82"/>
      <c r="E19" s="82"/>
      <c r="F19" s="82"/>
      <c r="G19" s="82"/>
      <c r="H19" s="82"/>
      <c r="I19" s="82"/>
      <c r="J19" s="82"/>
      <c r="K19" s="82"/>
      <c r="L19" s="82"/>
      <c r="M19" s="62">
        <f t="shared" si="0"/>
        <v>0</v>
      </c>
    </row>
    <row r="20" spans="1:13">
      <c r="A20" s="81" t="s">
        <v>47</v>
      </c>
      <c r="B20" s="81"/>
      <c r="C20" s="82"/>
      <c r="D20" s="82"/>
      <c r="E20" s="82"/>
      <c r="F20" s="82"/>
      <c r="G20" s="82"/>
      <c r="H20" s="82"/>
      <c r="I20" s="82"/>
      <c r="J20" s="82"/>
      <c r="K20" s="82"/>
      <c r="L20" s="82"/>
      <c r="M20" s="62">
        <f t="shared" si="0"/>
        <v>0</v>
      </c>
    </row>
    <row r="21" spans="1:13">
      <c r="A21" s="81" t="s">
        <v>48</v>
      </c>
      <c r="B21" s="81"/>
      <c r="C21" s="82"/>
      <c r="D21" s="82"/>
      <c r="E21" s="82"/>
      <c r="F21" s="82"/>
      <c r="G21" s="82"/>
      <c r="H21" s="82"/>
      <c r="I21" s="82"/>
      <c r="J21" s="82"/>
      <c r="K21" s="82"/>
      <c r="L21" s="82"/>
      <c r="M21" s="62">
        <f t="shared" si="0"/>
        <v>0</v>
      </c>
    </row>
    <row r="22" spans="1:13">
      <c r="A22" s="81" t="s">
        <v>49</v>
      </c>
      <c r="B22" s="81"/>
      <c r="C22" s="82"/>
      <c r="D22" s="82"/>
      <c r="E22" s="82"/>
      <c r="F22" s="82"/>
      <c r="G22" s="82"/>
      <c r="H22" s="82"/>
      <c r="I22" s="82"/>
      <c r="J22" s="82"/>
      <c r="K22" s="82"/>
      <c r="L22" s="82"/>
      <c r="M22" s="62">
        <f t="shared" si="0"/>
        <v>0</v>
      </c>
    </row>
    <row r="23" spans="1:13">
      <c r="A23" s="81" t="s">
        <v>50</v>
      </c>
      <c r="B23" s="81"/>
      <c r="C23" s="82"/>
      <c r="D23" s="82"/>
      <c r="E23" s="82"/>
      <c r="F23" s="82"/>
      <c r="G23" s="82"/>
      <c r="H23" s="82"/>
      <c r="I23" s="82"/>
      <c r="J23" s="82"/>
      <c r="K23" s="82"/>
      <c r="L23" s="82"/>
      <c r="M23" s="62">
        <f t="shared" si="0"/>
        <v>0</v>
      </c>
    </row>
    <row r="24" spans="1:13">
      <c r="A24" s="81" t="s">
        <v>51</v>
      </c>
      <c r="B24" s="81"/>
      <c r="C24" s="82"/>
      <c r="D24" s="82"/>
      <c r="E24" s="82"/>
      <c r="F24" s="82"/>
      <c r="G24" s="82"/>
      <c r="H24" s="82"/>
      <c r="I24" s="82"/>
      <c r="J24" s="82"/>
      <c r="K24" s="82"/>
      <c r="L24" s="82"/>
      <c r="M24" s="62">
        <f t="shared" si="0"/>
        <v>0</v>
      </c>
    </row>
    <row r="25" spans="1:13">
      <c r="A25" s="81" t="s">
        <v>52</v>
      </c>
      <c r="B25" s="81"/>
      <c r="C25" s="82"/>
      <c r="D25" s="82"/>
      <c r="E25" s="82"/>
      <c r="F25" s="82"/>
      <c r="G25" s="82"/>
      <c r="H25" s="82"/>
      <c r="I25" s="82"/>
      <c r="J25" s="82"/>
      <c r="K25" s="82"/>
      <c r="L25" s="82"/>
      <c r="M25" s="62">
        <f t="shared" si="0"/>
        <v>0</v>
      </c>
    </row>
    <row r="26" spans="1:13">
      <c r="A26" s="81" t="s">
        <v>53</v>
      </c>
      <c r="B26" s="81"/>
      <c r="C26" s="82"/>
      <c r="D26" s="82"/>
      <c r="E26" s="82"/>
      <c r="F26" s="82"/>
      <c r="G26" s="82"/>
      <c r="H26" s="82"/>
      <c r="I26" s="82"/>
      <c r="J26" s="82"/>
      <c r="K26" s="82"/>
      <c r="L26" s="82"/>
      <c r="M26" s="62">
        <f t="shared" si="0"/>
        <v>0</v>
      </c>
    </row>
    <row r="27" spans="1:13">
      <c r="A27" s="81" t="s">
        <v>54</v>
      </c>
      <c r="B27" s="81"/>
      <c r="C27" s="82"/>
      <c r="D27" s="82"/>
      <c r="E27" s="82"/>
      <c r="F27" s="82"/>
      <c r="G27" s="82"/>
      <c r="H27" s="82"/>
      <c r="I27" s="82"/>
      <c r="J27" s="82"/>
      <c r="K27" s="82"/>
      <c r="L27" s="82"/>
      <c r="M27" s="62">
        <f t="shared" si="0"/>
        <v>0</v>
      </c>
    </row>
    <row r="28" spans="1:13">
      <c r="A28" s="81" t="s">
        <v>55</v>
      </c>
      <c r="B28" s="81"/>
      <c r="C28" s="82"/>
      <c r="D28" s="82"/>
      <c r="E28" s="82"/>
      <c r="F28" s="82"/>
      <c r="G28" s="82"/>
      <c r="H28" s="82"/>
      <c r="I28" s="82"/>
      <c r="J28" s="82"/>
      <c r="K28" s="82"/>
      <c r="L28" s="82"/>
      <c r="M28" s="62">
        <f t="shared" si="0"/>
        <v>0</v>
      </c>
    </row>
    <row r="29" spans="1:13">
      <c r="A29" s="81" t="s">
        <v>56</v>
      </c>
      <c r="B29" s="81"/>
      <c r="C29" s="82"/>
      <c r="D29" s="82"/>
      <c r="E29" s="82"/>
      <c r="F29" s="82"/>
      <c r="G29" s="82"/>
      <c r="H29" s="82"/>
      <c r="I29" s="82"/>
      <c r="J29" s="82"/>
      <c r="K29" s="82"/>
      <c r="L29" s="82"/>
      <c r="M29" s="62">
        <f t="shared" si="0"/>
        <v>0</v>
      </c>
    </row>
    <row r="30" spans="1:13">
      <c r="A30" s="81" t="s">
        <v>57</v>
      </c>
      <c r="B30" s="81"/>
      <c r="C30" s="82"/>
      <c r="D30" s="82"/>
      <c r="E30" s="82"/>
      <c r="F30" s="82"/>
      <c r="G30" s="82"/>
      <c r="H30" s="82"/>
      <c r="I30" s="82"/>
      <c r="J30" s="82"/>
      <c r="K30" s="82"/>
      <c r="L30" s="82"/>
      <c r="M30" s="62">
        <f t="shared" si="0"/>
        <v>0</v>
      </c>
    </row>
    <row r="31" spans="1:13">
      <c r="A31" s="81" t="s">
        <v>58</v>
      </c>
      <c r="B31" s="81"/>
      <c r="C31" s="82"/>
      <c r="D31" s="82"/>
      <c r="E31" s="82"/>
      <c r="F31" s="82"/>
      <c r="G31" s="82"/>
      <c r="H31" s="82"/>
      <c r="I31" s="82"/>
      <c r="J31" s="82"/>
      <c r="K31" s="82"/>
      <c r="L31" s="82"/>
      <c r="M31" s="62">
        <f t="shared" si="0"/>
        <v>0</v>
      </c>
    </row>
    <row r="32" spans="1:13">
      <c r="A32" s="44" t="s">
        <v>86</v>
      </c>
      <c r="B32" s="43"/>
      <c r="C32" s="62">
        <f>SUM(C2:C31)</f>
        <v>-13000</v>
      </c>
      <c r="D32" s="62">
        <f t="shared" ref="D32:L32" si="1">SUM(D2:D31)</f>
        <v>-12000</v>
      </c>
      <c r="E32" s="62">
        <f t="shared" si="1"/>
        <v>-11000</v>
      </c>
      <c r="F32" s="62">
        <f t="shared" si="1"/>
        <v>-14000</v>
      </c>
      <c r="G32" s="62">
        <f t="shared" si="1"/>
        <v>-15000</v>
      </c>
      <c r="H32" s="62">
        <f t="shared" si="1"/>
        <v>-16000</v>
      </c>
      <c r="I32" s="62">
        <f t="shared" si="1"/>
        <v>-2500</v>
      </c>
      <c r="J32" s="73">
        <f t="shared" si="1"/>
        <v>2000</v>
      </c>
      <c r="K32" s="73">
        <f t="shared" si="1"/>
        <v>4250</v>
      </c>
      <c r="L32" s="73">
        <f t="shared" si="1"/>
        <v>6500</v>
      </c>
      <c r="M32" s="63">
        <f>SUM(C32:L32)</f>
        <v>-70750</v>
      </c>
    </row>
    <row r="33" spans="1:6">
      <c r="A33" s="83" t="s">
        <v>115</v>
      </c>
      <c r="B33" s="84"/>
      <c r="C33" s="84"/>
      <c r="D33" s="84"/>
      <c r="E33" s="84"/>
      <c r="F33" s="84"/>
    </row>
  </sheetData>
  <sheetProtection password="929D" sheet="1" objects="1" scenarios="1" formatCells="0" insertColumns="0" insertRows="0" deleteColumns="0" deleteRows="0" selectLockedCells="1" sort="0" autoFilter="0"/>
  <autoFilter ref="B1:B32"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0"/>
  <sheetViews>
    <sheetView zoomScale="85" zoomScaleNormal="85" workbookViewId="0">
      <selection activeCell="C3" sqref="C3"/>
    </sheetView>
  </sheetViews>
  <sheetFormatPr defaultColWidth="11.1640625" defaultRowHeight="15.5"/>
  <cols>
    <col min="1" max="1" width="32.33203125" customWidth="1"/>
    <col min="2" max="2" width="86.83203125" style="43" customWidth="1"/>
    <col min="3" max="4" width="27.1640625" style="43" customWidth="1"/>
    <col min="5" max="5" width="23.6640625" style="43" customWidth="1"/>
  </cols>
  <sheetData>
    <row r="1" spans="1:5">
      <c r="A1" s="65" t="s">
        <v>91</v>
      </c>
      <c r="B1" s="65" t="s">
        <v>102</v>
      </c>
      <c r="C1" s="66" t="s">
        <v>103</v>
      </c>
      <c r="D1" s="65" t="s">
        <v>106</v>
      </c>
      <c r="E1" s="65" t="s">
        <v>105</v>
      </c>
    </row>
    <row r="2" spans="1:5">
      <c r="A2" s="1" t="s">
        <v>92</v>
      </c>
      <c r="C2" s="67"/>
      <c r="D2" s="67"/>
    </row>
    <row r="3" spans="1:5">
      <c r="A3" t="s">
        <v>96</v>
      </c>
      <c r="C3" s="67">
        <v>-0.25</v>
      </c>
      <c r="D3" s="67" t="s">
        <v>107</v>
      </c>
      <c r="E3" s="43" t="s">
        <v>104</v>
      </c>
    </row>
    <row r="4" spans="1:5">
      <c r="A4" t="s">
        <v>95</v>
      </c>
      <c r="C4" s="67"/>
      <c r="D4" s="67"/>
    </row>
    <row r="5" spans="1:5">
      <c r="C5" s="67"/>
      <c r="D5" s="67"/>
    </row>
    <row r="6" spans="1:5">
      <c r="C6" s="67"/>
      <c r="D6" s="67"/>
    </row>
    <row r="7" spans="1:5">
      <c r="C7" s="67"/>
      <c r="D7" s="67"/>
    </row>
    <row r="8" spans="1:5">
      <c r="C8" s="67"/>
      <c r="D8" s="67"/>
    </row>
    <row r="9" spans="1:5">
      <c r="C9" s="67"/>
      <c r="D9" s="67"/>
    </row>
    <row r="10" spans="1:5">
      <c r="A10" s="1" t="s">
        <v>97</v>
      </c>
    </row>
    <row r="11" spans="1:5">
      <c r="A11" t="s">
        <v>93</v>
      </c>
      <c r="C11" s="67"/>
      <c r="D11" s="67"/>
    </row>
    <row r="12" spans="1:5">
      <c r="A12" t="s">
        <v>94</v>
      </c>
      <c r="C12" s="67">
        <v>10</v>
      </c>
      <c r="D12" s="67" t="s">
        <v>109</v>
      </c>
      <c r="E12" s="43">
        <v>83</v>
      </c>
    </row>
    <row r="13" spans="1:5">
      <c r="A13" t="s">
        <v>98</v>
      </c>
      <c r="C13" s="67"/>
      <c r="D13" s="67"/>
    </row>
    <row r="14" spans="1:5">
      <c r="C14" s="67"/>
      <c r="D14" s="67"/>
    </row>
    <row r="15" spans="1:5">
      <c r="C15" s="67"/>
      <c r="D15" s="67"/>
    </row>
    <row r="16" spans="1:5">
      <c r="C16" s="67"/>
      <c r="D16" s="67"/>
    </row>
    <row r="17" spans="1:4">
      <c r="C17" s="67"/>
      <c r="D17" s="67"/>
    </row>
    <row r="18" spans="1:4">
      <c r="C18" s="67"/>
      <c r="D18" s="67"/>
    </row>
    <row r="19" spans="1:4">
      <c r="C19" s="67"/>
      <c r="D19" s="67"/>
    </row>
    <row r="20" spans="1:4">
      <c r="A20" s="1" t="s">
        <v>99</v>
      </c>
    </row>
    <row r="21" spans="1:4">
      <c r="A21" t="s">
        <v>100</v>
      </c>
      <c r="C21" s="67"/>
      <c r="D21" s="67"/>
    </row>
    <row r="22" spans="1:4">
      <c r="A22" t="s">
        <v>101</v>
      </c>
      <c r="C22" s="67"/>
      <c r="D22" s="67"/>
    </row>
    <row r="23" spans="1:4">
      <c r="C23" s="67"/>
      <c r="D23" s="67"/>
    </row>
    <row r="24" spans="1:4">
      <c r="C24" s="67"/>
      <c r="D24" s="67"/>
    </row>
    <row r="25" spans="1:4">
      <c r="C25" s="67"/>
      <c r="D25" s="67"/>
    </row>
    <row r="26" spans="1:4">
      <c r="C26" s="67"/>
      <c r="D26" s="67"/>
    </row>
    <row r="27" spans="1:4">
      <c r="C27" s="67"/>
      <c r="D27" s="67"/>
    </row>
    <row r="28" spans="1:4">
      <c r="C28" s="67"/>
      <c r="D28" s="67"/>
    </row>
    <row r="29" spans="1:4">
      <c r="C29" s="67"/>
      <c r="D29" s="67"/>
    </row>
    <row r="30" spans="1:4">
      <c r="C30" s="67"/>
      <c r="D30" s="6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8"/>
  <sheetViews>
    <sheetView zoomScale="85" zoomScaleNormal="85" workbookViewId="0">
      <selection activeCell="E55" sqref="E55"/>
    </sheetView>
  </sheetViews>
  <sheetFormatPr defaultColWidth="11.1640625" defaultRowHeight="15.5"/>
  <cols>
    <col min="1" max="1" width="32.6640625" customWidth="1"/>
    <col min="16" max="16" width="3" customWidth="1"/>
    <col min="17" max="17" width="14.1640625" customWidth="1"/>
    <col min="18" max="18" width="14.33203125" customWidth="1"/>
    <col min="19" max="19" width="14" customWidth="1"/>
  </cols>
  <sheetData>
    <row r="1" spans="1:23" ht="26.5">
      <c r="A1" s="88" t="s">
        <v>18</v>
      </c>
      <c r="B1" s="88"/>
      <c r="C1" s="88"/>
      <c r="D1" s="88"/>
      <c r="E1" s="88"/>
      <c r="F1" s="88"/>
      <c r="G1" s="88"/>
      <c r="H1" s="88"/>
      <c r="I1" s="88"/>
      <c r="J1" s="88"/>
      <c r="K1" s="88"/>
      <c r="L1" s="88"/>
      <c r="M1" s="88"/>
      <c r="N1" s="88"/>
      <c r="O1" s="88"/>
      <c r="P1" s="3"/>
      <c r="Q1" s="47" t="s">
        <v>22</v>
      </c>
      <c r="R1" s="51" t="s">
        <v>23</v>
      </c>
      <c r="S1" s="51" t="s">
        <v>24</v>
      </c>
      <c r="T1" s="52" t="s">
        <v>25</v>
      </c>
      <c r="U1" s="52" t="s">
        <v>26</v>
      </c>
      <c r="V1" s="31"/>
      <c r="W1" s="6"/>
    </row>
    <row r="2" spans="1:23">
      <c r="A2" s="89" t="s">
        <v>19</v>
      </c>
      <c r="B2" s="89"/>
      <c r="C2" s="89"/>
      <c r="D2" s="89"/>
      <c r="E2" s="89"/>
      <c r="F2" s="89"/>
      <c r="G2" s="89"/>
      <c r="H2" s="89"/>
      <c r="I2" s="89"/>
      <c r="J2" s="89"/>
      <c r="K2" s="89"/>
      <c r="L2" s="89"/>
      <c r="M2" s="89"/>
      <c r="N2" s="89"/>
      <c r="O2" s="89"/>
      <c r="P2" s="3"/>
      <c r="Q2" s="48" t="s">
        <v>13</v>
      </c>
      <c r="R2" s="45">
        <f>CUSTOMERS!C32</f>
        <v>-13000</v>
      </c>
      <c r="S2" s="38">
        <f>$E$85-$E$37</f>
        <v>-3004.5</v>
      </c>
      <c r="T2" s="46">
        <f>($E$56/$E$10-1)</f>
        <v>-0.74285714285714288</v>
      </c>
      <c r="U2" s="46">
        <f>($E$85/$E$37-1)</f>
        <v>-0.2077441659464131</v>
      </c>
      <c r="V2" s="9"/>
      <c r="W2" s="9"/>
    </row>
    <row r="3" spans="1:23">
      <c r="A3" s="87">
        <v>2020</v>
      </c>
      <c r="B3" s="87"/>
      <c r="C3" s="87"/>
      <c r="D3" s="87"/>
      <c r="E3" s="87"/>
      <c r="F3" s="87"/>
      <c r="G3" s="87"/>
      <c r="H3" s="87"/>
      <c r="I3" s="87"/>
      <c r="J3" s="87"/>
      <c r="K3" s="87"/>
      <c r="L3" s="87"/>
      <c r="M3" s="87"/>
      <c r="N3" s="87"/>
      <c r="O3" s="87"/>
      <c r="P3" s="3"/>
      <c r="Q3" s="48" t="s">
        <v>0</v>
      </c>
      <c r="R3" s="45">
        <f>CUSTOMERS!D32</f>
        <v>-12000</v>
      </c>
      <c r="S3" s="38">
        <f>$F$85-$F$37</f>
        <v>-2976</v>
      </c>
      <c r="T3" s="46">
        <f>($F$56/$F$10-1)</f>
        <v>-0.66666666666666674</v>
      </c>
      <c r="U3" s="46">
        <f>($F$85/$F$37-1)</f>
        <v>-0.20566689702833452</v>
      </c>
      <c r="V3" s="9"/>
      <c r="W3" s="9"/>
    </row>
    <row r="4" spans="1:23">
      <c r="A4" s="8"/>
      <c r="B4" s="3"/>
      <c r="C4" s="3"/>
      <c r="D4" s="3"/>
      <c r="E4" s="3"/>
      <c r="F4" s="3"/>
      <c r="G4" s="3"/>
      <c r="H4" s="3"/>
      <c r="I4" s="3"/>
      <c r="J4" s="3"/>
      <c r="K4" s="3"/>
      <c r="L4" s="3"/>
      <c r="M4" s="3"/>
      <c r="N4" s="3"/>
      <c r="O4" s="4"/>
      <c r="P4" s="10"/>
      <c r="Q4" s="48" t="s">
        <v>1</v>
      </c>
      <c r="R4" s="45">
        <f>CUSTOMERS!E32</f>
        <v>-11000</v>
      </c>
      <c r="S4" s="38">
        <f>$G$85-$G$37</f>
        <v>-2934</v>
      </c>
      <c r="T4" s="46">
        <f>($G$56/$G$10-1)</f>
        <v>-0.55000000000000004</v>
      </c>
      <c r="U4" s="46">
        <f>($G$85/$G$37-1)</f>
        <v>-0.20234482758620687</v>
      </c>
      <c r="V4" s="9"/>
      <c r="W4" s="9"/>
    </row>
    <row r="5" spans="1:23">
      <c r="A5" s="8"/>
      <c r="B5" s="10" t="s">
        <v>3</v>
      </c>
      <c r="C5" s="11">
        <v>43831</v>
      </c>
      <c r="D5" s="11">
        <f t="shared" ref="D5:E5" si="0">C5+31</f>
        <v>43862</v>
      </c>
      <c r="E5" s="11">
        <f t="shared" si="0"/>
        <v>43893</v>
      </c>
      <c r="F5" s="11">
        <v>43922</v>
      </c>
      <c r="G5" s="11">
        <f t="shared" ref="G5" si="1">F5+31</f>
        <v>43953</v>
      </c>
      <c r="H5" s="11">
        <f t="shared" ref="H5" si="2">G5+31</f>
        <v>43984</v>
      </c>
      <c r="I5" s="11">
        <f t="shared" ref="I5" si="3">H5+31</f>
        <v>44015</v>
      </c>
      <c r="J5" s="11">
        <f t="shared" ref="J5" si="4">I5+31</f>
        <v>44046</v>
      </c>
      <c r="K5" s="11">
        <f t="shared" ref="K5" si="5">J5+31</f>
        <v>44077</v>
      </c>
      <c r="L5" s="11">
        <f t="shared" ref="L5" si="6">K5+31</f>
        <v>44108</v>
      </c>
      <c r="M5" s="11">
        <f t="shared" ref="M5" si="7">L5+31</f>
        <v>44139</v>
      </c>
      <c r="N5" s="11">
        <f t="shared" ref="N5" si="8">M5+31</f>
        <v>44170</v>
      </c>
      <c r="O5" s="12" t="s">
        <v>4</v>
      </c>
      <c r="P5" s="10"/>
      <c r="Q5" s="48" t="s">
        <v>2</v>
      </c>
      <c r="R5" s="45">
        <f>CUSTOMERS!F32</f>
        <v>-14000</v>
      </c>
      <c r="S5" s="38">
        <f>$H$85-$H$37</f>
        <v>-765.5</v>
      </c>
      <c r="T5" s="46">
        <f>($H$56/$H$10-1)</f>
        <v>-0.5714285714285714</v>
      </c>
      <c r="U5" s="46">
        <f>($H$85/$H$37-1)</f>
        <v>-5.2548481208168907E-2</v>
      </c>
      <c r="V5" s="9"/>
      <c r="W5" s="9"/>
    </row>
    <row r="6" spans="1:23">
      <c r="A6" s="8"/>
      <c r="B6" s="3"/>
      <c r="C6" s="3"/>
      <c r="D6" s="3"/>
      <c r="E6" s="3"/>
      <c r="F6" s="3"/>
      <c r="G6" s="3"/>
      <c r="H6" s="3"/>
      <c r="I6" s="3"/>
      <c r="J6" s="3"/>
      <c r="K6" s="3"/>
      <c r="L6" s="3"/>
      <c r="M6" s="3"/>
      <c r="N6" s="3"/>
      <c r="O6" s="40"/>
      <c r="P6" s="3"/>
      <c r="Q6" s="49" t="s">
        <v>5</v>
      </c>
      <c r="R6" s="45">
        <f>CUSTOMERS!G32</f>
        <v>-15000</v>
      </c>
      <c r="S6" s="38">
        <f>$I$85-$I$37</f>
        <v>-758</v>
      </c>
      <c r="T6" s="46">
        <f>($I$56/$I$10-1)</f>
        <v>-0.5357142857142857</v>
      </c>
      <c r="U6" s="46">
        <f>($I$85/$I$37-1)</f>
        <v>-5.1846785225718173E-2</v>
      </c>
      <c r="V6" s="9"/>
      <c r="W6" s="9"/>
    </row>
    <row r="7" spans="1:23">
      <c r="A7" s="13"/>
      <c r="B7" s="13"/>
      <c r="C7" s="3"/>
      <c r="D7" s="3"/>
      <c r="E7" s="3"/>
      <c r="F7" s="3"/>
      <c r="G7" s="3"/>
      <c r="H7" s="3"/>
      <c r="I7" s="3"/>
      <c r="J7" s="3"/>
      <c r="K7" s="3"/>
      <c r="L7" s="3"/>
      <c r="M7" s="3"/>
      <c r="N7" s="3"/>
      <c r="O7" s="40"/>
      <c r="P7" s="3"/>
      <c r="Q7" s="48" t="s">
        <v>6</v>
      </c>
      <c r="R7" s="45">
        <f>CUSTOMERS!H32</f>
        <v>-16000</v>
      </c>
      <c r="S7" s="38">
        <f>$J$85-$J$37</f>
        <v>-764</v>
      </c>
      <c r="T7" s="46">
        <f>($J$56/$J$10-1)</f>
        <v>-0.53333333333333333</v>
      </c>
      <c r="U7" s="46">
        <f>($J$85/$J$37-1)</f>
        <v>-5.2150170648464167E-2</v>
      </c>
      <c r="V7" s="9"/>
      <c r="W7" s="9"/>
    </row>
    <row r="8" spans="1:23">
      <c r="A8" s="8" t="s">
        <v>8</v>
      </c>
      <c r="B8" s="3"/>
      <c r="C8" s="74">
        <v>15000</v>
      </c>
      <c r="D8" s="74">
        <v>15000</v>
      </c>
      <c r="E8" s="75">
        <v>17500</v>
      </c>
      <c r="F8" s="75">
        <v>18000</v>
      </c>
      <c r="G8" s="75">
        <v>20000</v>
      </c>
      <c r="H8" s="76">
        <v>24500</v>
      </c>
      <c r="I8" s="75">
        <v>28000</v>
      </c>
      <c r="J8" s="75">
        <v>30000</v>
      </c>
      <c r="K8" s="75">
        <v>22000</v>
      </c>
      <c r="L8" s="77">
        <v>18000</v>
      </c>
      <c r="M8" s="75">
        <v>16400</v>
      </c>
      <c r="N8" s="75">
        <v>18500</v>
      </c>
      <c r="O8" s="41">
        <f>C8+D8+E8+F8+G8+H8+I8+J8+K8+L8+M8+N8</f>
        <v>242900</v>
      </c>
      <c r="P8" s="3"/>
      <c r="Q8" s="50" t="s">
        <v>7</v>
      </c>
      <c r="R8" s="45">
        <f>CUSTOMERS!I32</f>
        <v>-2500</v>
      </c>
      <c r="S8" s="38">
        <f>$K$85-$K$37</f>
        <v>2038</v>
      </c>
      <c r="T8" s="46">
        <f>($K$56/$K$10-1)</f>
        <v>-0.11363636363636365</v>
      </c>
      <c r="U8" s="46">
        <f>($K$85/$K$37-1)</f>
        <v>0.14026152787336543</v>
      </c>
      <c r="V8" s="9"/>
      <c r="W8" s="9"/>
    </row>
    <row r="9" spans="1:23">
      <c r="A9" s="8"/>
      <c r="B9" s="3"/>
      <c r="C9" s="17"/>
      <c r="D9" s="17"/>
      <c r="E9" s="17"/>
      <c r="F9" s="17"/>
      <c r="G9" s="17"/>
      <c r="H9" s="17"/>
      <c r="I9" s="17"/>
      <c r="J9" s="17"/>
      <c r="K9" s="17"/>
      <c r="L9" s="17"/>
      <c r="M9" s="17"/>
      <c r="N9" s="17"/>
      <c r="O9" s="41"/>
      <c r="P9" s="3"/>
      <c r="Q9" s="48" t="s">
        <v>9</v>
      </c>
      <c r="R9" s="45">
        <f>CUSTOMERS!J32</f>
        <v>2000</v>
      </c>
      <c r="S9" s="38">
        <f>$L$85-$L$37</f>
        <v>1610</v>
      </c>
      <c r="T9" s="46">
        <f>($L$56/$L$10-1)</f>
        <v>0.11111111111111116</v>
      </c>
      <c r="U9" s="46">
        <f>($L$85/$L$37-1)</f>
        <v>0.11126468555632352</v>
      </c>
      <c r="V9" s="9"/>
      <c r="W9" s="9"/>
    </row>
    <row r="10" spans="1:23">
      <c r="A10" s="13" t="s">
        <v>11</v>
      </c>
      <c r="B10" s="17"/>
      <c r="C10" s="39">
        <f>SUM(C8:C9)</f>
        <v>15000</v>
      </c>
      <c r="D10" s="39">
        <f t="shared" ref="D10:N10" si="9">SUM(D8:D9)</f>
        <v>15000</v>
      </c>
      <c r="E10" s="39">
        <f t="shared" si="9"/>
        <v>17500</v>
      </c>
      <c r="F10" s="39">
        <f t="shared" si="9"/>
        <v>18000</v>
      </c>
      <c r="G10" s="39">
        <f t="shared" si="9"/>
        <v>20000</v>
      </c>
      <c r="H10" s="39">
        <f t="shared" si="9"/>
        <v>24500</v>
      </c>
      <c r="I10" s="39">
        <f t="shared" si="9"/>
        <v>28000</v>
      </c>
      <c r="J10" s="39">
        <f t="shared" si="9"/>
        <v>30000</v>
      </c>
      <c r="K10" s="39">
        <f t="shared" si="9"/>
        <v>22000</v>
      </c>
      <c r="L10" s="39">
        <f t="shared" si="9"/>
        <v>18000</v>
      </c>
      <c r="M10" s="39">
        <f t="shared" si="9"/>
        <v>16400</v>
      </c>
      <c r="N10" s="39">
        <f t="shared" si="9"/>
        <v>18500</v>
      </c>
      <c r="O10" s="41">
        <f>C10+D10+E10+F10+G10+H10+I10+J10+K10+L10+M10+N10</f>
        <v>242900</v>
      </c>
      <c r="P10" s="3"/>
      <c r="Q10" s="48" t="s">
        <v>10</v>
      </c>
      <c r="R10" s="45">
        <f>CUSTOMERS!K32</f>
        <v>4250</v>
      </c>
      <c r="S10" s="38">
        <f>$M$85-$M$37</f>
        <v>649.60000000000036</v>
      </c>
      <c r="T10" s="46">
        <f>($M$56/$M$10-1)</f>
        <v>0.25914634146341453</v>
      </c>
      <c r="U10" s="46">
        <f>($M$85/$M$37-1)</f>
        <v>4.4967465042226262E-2</v>
      </c>
      <c r="V10" s="7"/>
      <c r="W10" s="9"/>
    </row>
    <row r="11" spans="1:23">
      <c r="A11" s="8"/>
      <c r="B11" s="3"/>
      <c r="C11" s="17"/>
      <c r="D11" s="17"/>
      <c r="E11" s="17"/>
      <c r="F11" s="17"/>
      <c r="G11" s="17"/>
      <c r="H11" s="17"/>
      <c r="I11" s="17"/>
      <c r="J11" s="17"/>
      <c r="K11" s="17"/>
      <c r="L11" s="17"/>
      <c r="M11" s="17"/>
      <c r="N11" s="17"/>
      <c r="O11" s="41"/>
      <c r="P11" s="3"/>
      <c r="Q11" s="48" t="s">
        <v>27</v>
      </c>
      <c r="R11" s="45">
        <f>CUSTOMERS!L32</f>
        <v>6500</v>
      </c>
      <c r="S11" s="38">
        <f>$N$85-$N$37</f>
        <v>722.5</v>
      </c>
      <c r="T11" s="46">
        <f>($N$56/$N$10-1)</f>
        <v>0.35135135135135132</v>
      </c>
      <c r="U11" s="46">
        <f>($N$85/$N$37-1)</f>
        <v>4.9905025038853301E-2</v>
      </c>
      <c r="V11" s="9"/>
      <c r="W11" s="9"/>
    </row>
    <row r="12" spans="1:23">
      <c r="A12" s="13" t="s">
        <v>12</v>
      </c>
      <c r="B12" s="13"/>
      <c r="C12" s="17"/>
      <c r="D12" s="17"/>
      <c r="E12" s="17"/>
      <c r="F12" s="17"/>
      <c r="G12" s="17"/>
      <c r="H12" s="17"/>
      <c r="I12" s="17"/>
      <c r="J12" s="17"/>
      <c r="K12" s="17"/>
      <c r="L12" s="17"/>
      <c r="M12" s="17"/>
      <c r="N12" s="17"/>
      <c r="O12" s="41"/>
      <c r="P12" s="3"/>
      <c r="Q12" s="68" t="s">
        <v>4</v>
      </c>
      <c r="R12" s="69">
        <f>SUM(R2:R11)</f>
        <v>-70750</v>
      </c>
      <c r="S12" s="69">
        <f>SUM(S2:S11)</f>
        <v>-6181.9</v>
      </c>
      <c r="T12" s="70"/>
      <c r="U12" s="70"/>
      <c r="V12" s="9"/>
      <c r="W12" s="9"/>
    </row>
    <row r="13" spans="1:23">
      <c r="A13" s="53" t="s">
        <v>62</v>
      </c>
      <c r="B13" s="3"/>
      <c r="C13" s="77">
        <v>100</v>
      </c>
      <c r="D13" s="77">
        <v>100</v>
      </c>
      <c r="E13" s="77">
        <v>100</v>
      </c>
      <c r="F13" s="77">
        <v>100</v>
      </c>
      <c r="G13" s="77">
        <v>100</v>
      </c>
      <c r="H13" s="77">
        <v>100</v>
      </c>
      <c r="I13" s="77">
        <v>100</v>
      </c>
      <c r="J13" s="77">
        <v>100</v>
      </c>
      <c r="K13" s="77">
        <v>100</v>
      </c>
      <c r="L13" s="77">
        <v>100</v>
      </c>
      <c r="M13" s="77">
        <v>100</v>
      </c>
      <c r="N13" s="77">
        <v>100</v>
      </c>
      <c r="O13" s="41">
        <f t="shared" ref="O13:O21" si="10">SUM(C13:N13)</f>
        <v>1200</v>
      </c>
      <c r="P13" s="3"/>
      <c r="Q13" s="68" t="s">
        <v>88</v>
      </c>
      <c r="R13" s="70"/>
      <c r="S13" s="71"/>
      <c r="T13" s="72">
        <f>SUM(T2:T11)/10</f>
        <v>-0.29920275597104867</v>
      </c>
      <c r="U13" s="72">
        <f>SUM(U2:U11)/10</f>
        <v>-4.259026241325372E-2</v>
      </c>
      <c r="V13" s="9"/>
      <c r="W13" s="9"/>
    </row>
    <row r="14" spans="1:23">
      <c r="A14" s="54" t="s">
        <v>63</v>
      </c>
      <c r="B14" s="3"/>
      <c r="C14" s="77">
        <v>1000</v>
      </c>
      <c r="D14" s="77">
        <v>1000</v>
      </c>
      <c r="E14" s="77">
        <v>1000</v>
      </c>
      <c r="F14" s="77">
        <v>1000</v>
      </c>
      <c r="G14" s="77">
        <v>1000</v>
      </c>
      <c r="H14" s="77">
        <v>1000</v>
      </c>
      <c r="I14" s="77">
        <v>1000</v>
      </c>
      <c r="J14" s="77">
        <v>1000</v>
      </c>
      <c r="K14" s="77">
        <v>1000</v>
      </c>
      <c r="L14" s="77">
        <v>1000</v>
      </c>
      <c r="M14" s="77">
        <v>1000</v>
      </c>
      <c r="N14" s="77">
        <v>1000</v>
      </c>
      <c r="O14" s="41">
        <f t="shared" si="10"/>
        <v>12000</v>
      </c>
      <c r="P14" s="3"/>
      <c r="Q14" s="8"/>
      <c r="R14" s="8"/>
      <c r="S14" s="8"/>
      <c r="T14" s="8"/>
      <c r="U14" s="8"/>
      <c r="V14" s="8"/>
      <c r="W14" s="8"/>
    </row>
    <row r="15" spans="1:23">
      <c r="A15" s="53" t="s">
        <v>64</v>
      </c>
      <c r="B15" s="19"/>
      <c r="C15" s="77"/>
      <c r="D15" s="77"/>
      <c r="E15" s="77"/>
      <c r="F15" s="77"/>
      <c r="G15" s="77"/>
      <c r="H15" s="77"/>
      <c r="I15" s="77"/>
      <c r="J15" s="77"/>
      <c r="K15" s="77"/>
      <c r="L15" s="77"/>
      <c r="M15" s="77"/>
      <c r="N15" s="77"/>
      <c r="O15" s="41">
        <f t="shared" si="10"/>
        <v>0</v>
      </c>
      <c r="P15" s="3"/>
      <c r="Q15" s="8"/>
      <c r="R15" s="8"/>
      <c r="S15" s="8"/>
      <c r="T15" s="8"/>
      <c r="U15" s="8"/>
      <c r="V15" s="8"/>
      <c r="W15" s="8"/>
    </row>
    <row r="16" spans="1:23">
      <c r="A16" s="53" t="s">
        <v>65</v>
      </c>
      <c r="B16" s="19"/>
      <c r="C16" s="77">
        <v>250</v>
      </c>
      <c r="D16" s="77">
        <v>250</v>
      </c>
      <c r="E16" s="77">
        <v>250</v>
      </c>
      <c r="F16" s="77">
        <v>250</v>
      </c>
      <c r="G16" s="77">
        <v>250</v>
      </c>
      <c r="H16" s="77">
        <v>250</v>
      </c>
      <c r="I16" s="77">
        <v>250</v>
      </c>
      <c r="J16" s="77">
        <v>250</v>
      </c>
      <c r="K16" s="77">
        <v>250</v>
      </c>
      <c r="L16" s="77">
        <v>250</v>
      </c>
      <c r="M16" s="77">
        <v>250</v>
      </c>
      <c r="N16" s="77">
        <v>250</v>
      </c>
      <c r="O16" s="41">
        <f t="shared" si="10"/>
        <v>3000</v>
      </c>
      <c r="P16" s="3"/>
      <c r="Q16" s="22" t="s">
        <v>113</v>
      </c>
      <c r="R16" s="85" t="s">
        <v>114</v>
      </c>
      <c r="S16" s="86"/>
      <c r="T16" s="86"/>
      <c r="U16" s="86"/>
      <c r="V16" s="8"/>
      <c r="W16" s="8"/>
    </row>
    <row r="17" spans="1:23">
      <c r="A17" s="54" t="s">
        <v>87</v>
      </c>
      <c r="B17" s="19"/>
      <c r="C17" s="77">
        <f>C8*0.5*0.03</f>
        <v>225</v>
      </c>
      <c r="D17" s="77">
        <f t="shared" ref="D17:N17" si="11">D8*0.5*0.03</f>
        <v>225</v>
      </c>
      <c r="E17" s="77">
        <f t="shared" si="11"/>
        <v>262.5</v>
      </c>
      <c r="F17" s="77">
        <f t="shared" si="11"/>
        <v>270</v>
      </c>
      <c r="G17" s="77">
        <f t="shared" si="11"/>
        <v>300</v>
      </c>
      <c r="H17" s="77">
        <f t="shared" si="11"/>
        <v>367.5</v>
      </c>
      <c r="I17" s="77">
        <f t="shared" si="11"/>
        <v>420</v>
      </c>
      <c r="J17" s="77">
        <f t="shared" si="11"/>
        <v>450</v>
      </c>
      <c r="K17" s="77">
        <f t="shared" si="11"/>
        <v>330</v>
      </c>
      <c r="L17" s="77">
        <f t="shared" si="11"/>
        <v>270</v>
      </c>
      <c r="M17" s="77">
        <f t="shared" si="11"/>
        <v>246</v>
      </c>
      <c r="N17" s="77">
        <f t="shared" si="11"/>
        <v>277.5</v>
      </c>
      <c r="O17" s="41">
        <f t="shared" si="10"/>
        <v>3643.5</v>
      </c>
      <c r="P17" s="3"/>
      <c r="Q17" s="16"/>
      <c r="R17" s="86"/>
      <c r="S17" s="86"/>
      <c r="T17" s="86"/>
      <c r="U17" s="86"/>
      <c r="V17" s="8"/>
      <c r="W17" s="8"/>
    </row>
    <row r="18" spans="1:23">
      <c r="A18" s="53" t="s">
        <v>85</v>
      </c>
      <c r="B18" s="19"/>
      <c r="C18" s="77">
        <v>50</v>
      </c>
      <c r="D18" s="77">
        <v>50</v>
      </c>
      <c r="E18" s="77">
        <v>50</v>
      </c>
      <c r="F18" s="77">
        <v>50</v>
      </c>
      <c r="G18" s="77">
        <v>50</v>
      </c>
      <c r="H18" s="77">
        <v>50</v>
      </c>
      <c r="I18" s="77">
        <v>50</v>
      </c>
      <c r="J18" s="77">
        <v>50</v>
      </c>
      <c r="K18" s="77">
        <v>50</v>
      </c>
      <c r="L18" s="77">
        <v>50</v>
      </c>
      <c r="M18" s="77">
        <v>50</v>
      </c>
      <c r="N18" s="77">
        <v>50</v>
      </c>
      <c r="O18" s="41">
        <f t="shared" si="10"/>
        <v>600</v>
      </c>
      <c r="P18" s="3"/>
      <c r="Q18" s="24"/>
      <c r="R18" s="86"/>
      <c r="S18" s="86"/>
      <c r="T18" s="86"/>
      <c r="U18" s="86"/>
      <c r="V18" s="8"/>
      <c r="W18" s="8"/>
    </row>
    <row r="19" spans="1:23">
      <c r="A19" s="53" t="s">
        <v>67</v>
      </c>
      <c r="B19" s="19"/>
      <c r="C19" s="77">
        <v>150</v>
      </c>
      <c r="D19" s="77">
        <v>150</v>
      </c>
      <c r="E19" s="77">
        <v>150</v>
      </c>
      <c r="F19" s="77">
        <v>150</v>
      </c>
      <c r="G19" s="77">
        <v>150</v>
      </c>
      <c r="H19" s="77">
        <v>150</v>
      </c>
      <c r="I19" s="77">
        <v>150</v>
      </c>
      <c r="J19" s="77">
        <v>150</v>
      </c>
      <c r="K19" s="77">
        <v>150</v>
      </c>
      <c r="L19" s="77">
        <v>150</v>
      </c>
      <c r="M19" s="77">
        <v>150</v>
      </c>
      <c r="N19" s="77">
        <v>150</v>
      </c>
      <c r="O19" s="41">
        <f t="shared" si="10"/>
        <v>1800</v>
      </c>
      <c r="P19" s="3"/>
      <c r="Q19" s="3"/>
      <c r="R19" s="86"/>
      <c r="S19" s="86"/>
      <c r="T19" s="86"/>
      <c r="U19" s="86"/>
      <c r="V19" s="8"/>
      <c r="W19" s="8"/>
    </row>
    <row r="20" spans="1:23">
      <c r="A20" s="53" t="s">
        <v>68</v>
      </c>
      <c r="B20" s="19"/>
      <c r="C20" s="77">
        <v>125</v>
      </c>
      <c r="D20" s="77">
        <v>125</v>
      </c>
      <c r="E20" s="77">
        <v>125</v>
      </c>
      <c r="F20" s="77">
        <v>125</v>
      </c>
      <c r="G20" s="77">
        <v>125</v>
      </c>
      <c r="H20" s="77">
        <v>125</v>
      </c>
      <c r="I20" s="77">
        <v>125</v>
      </c>
      <c r="J20" s="77">
        <v>125</v>
      </c>
      <c r="K20" s="77">
        <v>125</v>
      </c>
      <c r="L20" s="77">
        <v>125</v>
      </c>
      <c r="M20" s="77">
        <v>125</v>
      </c>
      <c r="N20" s="77">
        <v>125</v>
      </c>
      <c r="O20" s="41">
        <f t="shared" si="10"/>
        <v>1500</v>
      </c>
      <c r="P20" s="3"/>
      <c r="Q20" s="3"/>
      <c r="R20" s="86"/>
      <c r="S20" s="86"/>
      <c r="T20" s="86"/>
      <c r="U20" s="86"/>
      <c r="V20" s="8"/>
      <c r="W20" s="8"/>
    </row>
    <row r="21" spans="1:23">
      <c r="A21" s="53" t="s">
        <v>69</v>
      </c>
      <c r="B21" s="19"/>
      <c r="C21" s="77">
        <v>100</v>
      </c>
      <c r="D21" s="77">
        <v>100</v>
      </c>
      <c r="E21" s="77">
        <v>100</v>
      </c>
      <c r="F21" s="77">
        <v>100</v>
      </c>
      <c r="G21" s="77">
        <v>100</v>
      </c>
      <c r="H21" s="77">
        <v>100</v>
      </c>
      <c r="I21" s="77">
        <v>100</v>
      </c>
      <c r="J21" s="77">
        <v>100</v>
      </c>
      <c r="K21" s="77">
        <v>100</v>
      </c>
      <c r="L21" s="77">
        <v>100</v>
      </c>
      <c r="M21" s="77">
        <v>100</v>
      </c>
      <c r="N21" s="77">
        <v>100</v>
      </c>
      <c r="O21" s="41">
        <f t="shared" si="10"/>
        <v>1200</v>
      </c>
      <c r="P21" s="3"/>
      <c r="Q21" s="8"/>
      <c r="R21" s="86"/>
      <c r="S21" s="86"/>
      <c r="T21" s="86"/>
      <c r="U21" s="86"/>
      <c r="V21" s="8"/>
      <c r="W21" s="8"/>
    </row>
    <row r="22" spans="1:23">
      <c r="A22" s="53" t="s">
        <v>70</v>
      </c>
      <c r="B22" s="19"/>
      <c r="C22" s="77">
        <v>25</v>
      </c>
      <c r="D22" s="77">
        <v>25</v>
      </c>
      <c r="E22" s="77">
        <v>25</v>
      </c>
      <c r="F22" s="77">
        <v>25</v>
      </c>
      <c r="G22" s="77">
        <v>25</v>
      </c>
      <c r="H22" s="77">
        <v>25</v>
      </c>
      <c r="I22" s="77">
        <v>25</v>
      </c>
      <c r="J22" s="77">
        <v>25</v>
      </c>
      <c r="K22" s="77">
        <v>25</v>
      </c>
      <c r="L22" s="77">
        <v>25</v>
      </c>
      <c r="M22" s="77">
        <v>25</v>
      </c>
      <c r="N22" s="77">
        <v>25</v>
      </c>
      <c r="O22" s="41">
        <f>SUM(S16:S20)</f>
        <v>0</v>
      </c>
      <c r="P22" s="3"/>
      <c r="Q22" s="3"/>
      <c r="R22" s="86"/>
      <c r="S22" s="86"/>
      <c r="T22" s="86"/>
      <c r="U22" s="86"/>
      <c r="V22" s="8"/>
      <c r="W22" s="8"/>
    </row>
    <row r="23" spans="1:23">
      <c r="A23" s="53" t="s">
        <v>71</v>
      </c>
      <c r="B23" s="19"/>
      <c r="C23" s="77">
        <v>100</v>
      </c>
      <c r="D23" s="77">
        <v>100</v>
      </c>
      <c r="E23" s="77">
        <v>100</v>
      </c>
      <c r="F23" s="77">
        <v>100</v>
      </c>
      <c r="G23" s="77">
        <v>100</v>
      </c>
      <c r="H23" s="77">
        <v>100</v>
      </c>
      <c r="I23" s="77">
        <v>100</v>
      </c>
      <c r="J23" s="77">
        <v>100</v>
      </c>
      <c r="K23" s="77">
        <v>100</v>
      </c>
      <c r="L23" s="77">
        <v>100</v>
      </c>
      <c r="M23" s="77">
        <v>100</v>
      </c>
      <c r="N23" s="77">
        <v>100</v>
      </c>
      <c r="O23" s="41">
        <f t="shared" ref="O23:O37" si="12">SUM(C23:N23)</f>
        <v>1200</v>
      </c>
      <c r="P23" s="3"/>
      <c r="Q23" s="3"/>
      <c r="R23" s="86"/>
      <c r="S23" s="86"/>
      <c r="T23" s="86"/>
      <c r="U23" s="86"/>
      <c r="V23" s="8"/>
      <c r="W23" s="8"/>
    </row>
    <row r="24" spans="1:23">
      <c r="A24" s="53" t="s">
        <v>72</v>
      </c>
      <c r="B24" s="19"/>
      <c r="C24" s="77">
        <v>50</v>
      </c>
      <c r="D24" s="77">
        <v>50</v>
      </c>
      <c r="E24" s="77">
        <v>50</v>
      </c>
      <c r="F24" s="77">
        <v>50</v>
      </c>
      <c r="G24" s="77">
        <v>50</v>
      </c>
      <c r="H24" s="77">
        <v>50</v>
      </c>
      <c r="I24" s="77">
        <v>50</v>
      </c>
      <c r="J24" s="77">
        <v>50</v>
      </c>
      <c r="K24" s="77">
        <v>50</v>
      </c>
      <c r="L24" s="77">
        <v>50</v>
      </c>
      <c r="M24" s="77">
        <v>50</v>
      </c>
      <c r="N24" s="77">
        <v>50</v>
      </c>
      <c r="O24" s="41">
        <f t="shared" si="12"/>
        <v>600</v>
      </c>
      <c r="P24" s="3"/>
      <c r="Q24" s="3"/>
      <c r="R24" s="86"/>
      <c r="S24" s="86"/>
      <c r="T24" s="86"/>
      <c r="U24" s="86"/>
      <c r="V24" s="8"/>
      <c r="W24" s="8"/>
    </row>
    <row r="25" spans="1:23">
      <c r="A25" s="55" t="s">
        <v>73</v>
      </c>
      <c r="B25" s="19"/>
      <c r="C25" s="77"/>
      <c r="D25" s="77"/>
      <c r="E25" s="77"/>
      <c r="F25" s="77"/>
      <c r="G25" s="77"/>
      <c r="H25" s="77"/>
      <c r="I25" s="77"/>
      <c r="J25" s="77"/>
      <c r="K25" s="77"/>
      <c r="L25" s="77"/>
      <c r="M25" s="77"/>
      <c r="N25" s="77"/>
      <c r="O25" s="41">
        <f t="shared" si="12"/>
        <v>0</v>
      </c>
      <c r="P25" s="3"/>
      <c r="Q25" s="3"/>
      <c r="R25" s="86"/>
      <c r="S25" s="86"/>
      <c r="T25" s="86"/>
      <c r="U25" s="86"/>
      <c r="V25" s="8"/>
      <c r="W25" s="8"/>
    </row>
    <row r="26" spans="1:23">
      <c r="A26" s="56" t="s">
        <v>74</v>
      </c>
      <c r="B26" s="19"/>
      <c r="C26" s="77">
        <v>200</v>
      </c>
      <c r="D26" s="77">
        <v>200</v>
      </c>
      <c r="E26" s="77">
        <v>200</v>
      </c>
      <c r="F26" s="77">
        <v>200</v>
      </c>
      <c r="G26" s="77">
        <v>200</v>
      </c>
      <c r="H26" s="77">
        <v>200</v>
      </c>
      <c r="I26" s="77">
        <v>200</v>
      </c>
      <c r="J26" s="77">
        <v>200</v>
      </c>
      <c r="K26" s="77">
        <v>200</v>
      </c>
      <c r="L26" s="77">
        <v>200</v>
      </c>
      <c r="M26" s="77">
        <v>200</v>
      </c>
      <c r="N26" s="77">
        <v>200</v>
      </c>
      <c r="O26" s="41">
        <f t="shared" si="12"/>
        <v>2400</v>
      </c>
      <c r="P26" s="3"/>
      <c r="Q26" s="3"/>
      <c r="R26" s="86"/>
      <c r="S26" s="86"/>
      <c r="T26" s="86"/>
      <c r="U26" s="86"/>
      <c r="V26" s="8"/>
      <c r="W26" s="8"/>
    </row>
    <row r="27" spans="1:23">
      <c r="A27" s="53" t="s">
        <v>75</v>
      </c>
      <c r="B27" s="19"/>
      <c r="C27" s="77">
        <v>50</v>
      </c>
      <c r="D27" s="77">
        <v>50</v>
      </c>
      <c r="E27" s="77">
        <v>50</v>
      </c>
      <c r="F27" s="77">
        <v>50</v>
      </c>
      <c r="G27" s="77">
        <v>50</v>
      </c>
      <c r="H27" s="77">
        <v>50</v>
      </c>
      <c r="I27" s="77">
        <v>50</v>
      </c>
      <c r="J27" s="77">
        <v>50</v>
      </c>
      <c r="K27" s="77">
        <v>50</v>
      </c>
      <c r="L27" s="77">
        <v>50</v>
      </c>
      <c r="M27" s="77">
        <v>50</v>
      </c>
      <c r="N27" s="77">
        <v>50</v>
      </c>
      <c r="O27" s="41">
        <f t="shared" si="12"/>
        <v>600</v>
      </c>
      <c r="P27" s="3"/>
      <c r="Q27" s="3"/>
      <c r="R27" s="86"/>
      <c r="S27" s="86"/>
      <c r="T27" s="86"/>
      <c r="U27" s="86"/>
      <c r="V27" s="3"/>
      <c r="W27" s="3"/>
    </row>
    <row r="28" spans="1:23">
      <c r="A28" s="57" t="s">
        <v>76</v>
      </c>
      <c r="B28" s="19"/>
      <c r="C28" s="77">
        <v>500</v>
      </c>
      <c r="D28" s="77">
        <v>500</v>
      </c>
      <c r="E28" s="77">
        <v>500</v>
      </c>
      <c r="F28" s="77">
        <v>500</v>
      </c>
      <c r="G28" s="77">
        <v>500</v>
      </c>
      <c r="H28" s="77">
        <v>500</v>
      </c>
      <c r="I28" s="77">
        <v>500</v>
      </c>
      <c r="J28" s="77">
        <v>500</v>
      </c>
      <c r="K28" s="77">
        <v>500</v>
      </c>
      <c r="L28" s="77">
        <v>500</v>
      </c>
      <c r="M28" s="77">
        <v>500</v>
      </c>
      <c r="N28" s="77">
        <v>500</v>
      </c>
      <c r="O28" s="41">
        <f t="shared" si="12"/>
        <v>6000</v>
      </c>
      <c r="P28" s="3"/>
      <c r="Q28" s="3"/>
      <c r="R28" s="86"/>
      <c r="S28" s="86"/>
      <c r="T28" s="86"/>
      <c r="U28" s="86"/>
      <c r="V28" s="8"/>
      <c r="W28" s="8"/>
    </row>
    <row r="29" spans="1:23">
      <c r="A29" s="54" t="s">
        <v>77</v>
      </c>
      <c r="B29" s="19"/>
      <c r="C29" s="77">
        <v>250</v>
      </c>
      <c r="D29" s="77">
        <v>250</v>
      </c>
      <c r="E29" s="77">
        <v>250</v>
      </c>
      <c r="F29" s="77">
        <v>250</v>
      </c>
      <c r="G29" s="77">
        <v>250</v>
      </c>
      <c r="H29" s="77">
        <v>250</v>
      </c>
      <c r="I29" s="77">
        <v>250</v>
      </c>
      <c r="J29" s="77">
        <v>250</v>
      </c>
      <c r="K29" s="77">
        <v>250</v>
      </c>
      <c r="L29" s="77">
        <v>250</v>
      </c>
      <c r="M29" s="77">
        <v>250</v>
      </c>
      <c r="N29" s="77">
        <v>250</v>
      </c>
      <c r="O29" s="41">
        <f t="shared" si="12"/>
        <v>3000</v>
      </c>
      <c r="P29" s="3"/>
      <c r="Q29" s="3"/>
      <c r="R29" s="86"/>
      <c r="S29" s="86"/>
      <c r="T29" s="86"/>
      <c r="U29" s="86"/>
      <c r="V29" s="8"/>
      <c r="W29" s="8"/>
    </row>
    <row r="30" spans="1:23">
      <c r="A30" s="55" t="s">
        <v>78</v>
      </c>
      <c r="B30" s="19"/>
      <c r="C30" s="77">
        <v>10000</v>
      </c>
      <c r="D30" s="77">
        <v>10000</v>
      </c>
      <c r="E30" s="77">
        <v>10000</v>
      </c>
      <c r="F30" s="77">
        <v>10000</v>
      </c>
      <c r="G30" s="77">
        <v>10000</v>
      </c>
      <c r="H30" s="77">
        <v>10000</v>
      </c>
      <c r="I30" s="77">
        <v>10000</v>
      </c>
      <c r="J30" s="77">
        <v>10000</v>
      </c>
      <c r="K30" s="77">
        <v>10000</v>
      </c>
      <c r="L30" s="77">
        <v>10000</v>
      </c>
      <c r="M30" s="77">
        <v>10000</v>
      </c>
      <c r="N30" s="77">
        <v>10000</v>
      </c>
      <c r="O30" s="41">
        <f t="shared" si="12"/>
        <v>120000</v>
      </c>
      <c r="P30" s="17"/>
      <c r="Q30" s="3"/>
      <c r="R30" s="86"/>
      <c r="S30" s="86"/>
      <c r="T30" s="86"/>
      <c r="U30" s="86"/>
      <c r="V30" s="8"/>
      <c r="W30" s="8"/>
    </row>
    <row r="31" spans="1:23">
      <c r="A31" s="56" t="s">
        <v>79</v>
      </c>
      <c r="B31" s="3"/>
      <c r="C31" s="75">
        <v>1000</v>
      </c>
      <c r="D31" s="75">
        <v>1000</v>
      </c>
      <c r="E31" s="75">
        <v>1000</v>
      </c>
      <c r="F31" s="75">
        <v>1000</v>
      </c>
      <c r="G31" s="75">
        <v>1000</v>
      </c>
      <c r="H31" s="75">
        <v>1000</v>
      </c>
      <c r="I31" s="75">
        <v>1000</v>
      </c>
      <c r="J31" s="75">
        <v>1000</v>
      </c>
      <c r="K31" s="75">
        <v>1000</v>
      </c>
      <c r="L31" s="75">
        <v>1000</v>
      </c>
      <c r="M31" s="75">
        <v>1000</v>
      </c>
      <c r="N31" s="75">
        <v>1000</v>
      </c>
      <c r="O31" s="41">
        <f t="shared" si="12"/>
        <v>12000</v>
      </c>
      <c r="P31" s="17"/>
      <c r="Q31" s="3"/>
      <c r="R31" s="86"/>
      <c r="S31" s="86"/>
      <c r="T31" s="86"/>
      <c r="U31" s="86"/>
      <c r="V31" s="8"/>
      <c r="W31" s="8"/>
    </row>
    <row r="32" spans="1:23">
      <c r="A32" s="56" t="s">
        <v>80</v>
      </c>
      <c r="B32" s="3"/>
      <c r="C32" s="75">
        <v>200</v>
      </c>
      <c r="D32" s="75">
        <v>200</v>
      </c>
      <c r="E32" s="75">
        <v>200</v>
      </c>
      <c r="F32" s="75">
        <v>200</v>
      </c>
      <c r="G32" s="75">
        <v>200</v>
      </c>
      <c r="H32" s="75">
        <v>200</v>
      </c>
      <c r="I32" s="75">
        <v>200</v>
      </c>
      <c r="J32" s="75">
        <v>200</v>
      </c>
      <c r="K32" s="75">
        <v>200</v>
      </c>
      <c r="L32" s="75">
        <v>200</v>
      </c>
      <c r="M32" s="75">
        <v>200</v>
      </c>
      <c r="N32" s="75">
        <v>200</v>
      </c>
      <c r="O32" s="41">
        <f t="shared" si="12"/>
        <v>2400</v>
      </c>
      <c r="P32" s="17"/>
      <c r="Q32" s="3"/>
      <c r="R32" s="86"/>
      <c r="S32" s="86"/>
      <c r="T32" s="86"/>
      <c r="U32" s="86"/>
      <c r="V32" s="8"/>
      <c r="W32" s="8"/>
    </row>
    <row r="33" spans="1:23">
      <c r="A33" s="58" t="s">
        <v>81</v>
      </c>
      <c r="B33" s="3"/>
      <c r="C33" s="75"/>
      <c r="D33" s="75"/>
      <c r="E33" s="75"/>
      <c r="F33" s="75"/>
      <c r="G33" s="75"/>
      <c r="H33" s="75"/>
      <c r="I33" s="75"/>
      <c r="J33" s="75"/>
      <c r="K33" s="75"/>
      <c r="L33" s="75"/>
      <c r="M33" s="75"/>
      <c r="N33" s="75"/>
      <c r="O33" s="41">
        <f t="shared" ref="O33:O35" si="13">SUM(C33:N33)</f>
        <v>0</v>
      </c>
      <c r="P33" s="17"/>
      <c r="Q33" s="3"/>
      <c r="R33" s="86"/>
      <c r="S33" s="86"/>
      <c r="T33" s="86"/>
      <c r="U33" s="86"/>
      <c r="V33" s="8"/>
      <c r="W33" s="8"/>
    </row>
    <row r="34" spans="1:23">
      <c r="A34" s="53" t="s">
        <v>82</v>
      </c>
      <c r="B34" s="3"/>
      <c r="C34" s="75"/>
      <c r="D34" s="75"/>
      <c r="E34" s="75"/>
      <c r="F34" s="75"/>
      <c r="G34" s="75"/>
      <c r="H34" s="75"/>
      <c r="I34" s="75"/>
      <c r="J34" s="75"/>
      <c r="K34" s="75"/>
      <c r="L34" s="75"/>
      <c r="M34" s="75"/>
      <c r="N34" s="75"/>
      <c r="O34" s="41">
        <f t="shared" si="13"/>
        <v>0</v>
      </c>
      <c r="P34" s="17"/>
      <c r="Q34" s="3"/>
      <c r="R34" s="86"/>
      <c r="S34" s="86"/>
      <c r="T34" s="86"/>
      <c r="U34" s="86"/>
      <c r="V34" s="8"/>
      <c r="W34" s="8"/>
    </row>
    <row r="35" spans="1:23">
      <c r="A35" s="53" t="s">
        <v>108</v>
      </c>
      <c r="B35" s="3"/>
      <c r="C35" s="75">
        <v>50</v>
      </c>
      <c r="D35" s="75">
        <v>50</v>
      </c>
      <c r="E35" s="75">
        <v>50</v>
      </c>
      <c r="F35" s="75">
        <v>50</v>
      </c>
      <c r="G35" s="75">
        <v>50</v>
      </c>
      <c r="H35" s="75">
        <v>50</v>
      </c>
      <c r="I35" s="75">
        <v>50</v>
      </c>
      <c r="J35" s="75">
        <v>50</v>
      </c>
      <c r="K35" s="75">
        <v>50</v>
      </c>
      <c r="L35" s="75">
        <v>50</v>
      </c>
      <c r="M35" s="75">
        <v>50</v>
      </c>
      <c r="N35" s="75">
        <v>50</v>
      </c>
      <c r="O35" s="41">
        <f t="shared" si="13"/>
        <v>600</v>
      </c>
      <c r="P35" s="17"/>
      <c r="Q35" s="3"/>
      <c r="R35" s="86"/>
      <c r="S35" s="86"/>
      <c r="T35" s="86"/>
      <c r="U35" s="86"/>
      <c r="V35" s="8"/>
      <c r="W35" s="8"/>
    </row>
    <row r="36" spans="1:23">
      <c r="A36" s="8"/>
      <c r="B36" s="3"/>
      <c r="C36" s="75"/>
      <c r="D36" s="75"/>
      <c r="E36" s="75"/>
      <c r="F36" s="75"/>
      <c r="G36" s="75"/>
      <c r="H36" s="75"/>
      <c r="I36" s="75"/>
      <c r="J36" s="75"/>
      <c r="K36" s="75"/>
      <c r="L36" s="75"/>
      <c r="M36" s="75"/>
      <c r="N36" s="75"/>
      <c r="O36" s="41"/>
      <c r="P36" s="17"/>
      <c r="Q36" s="3"/>
      <c r="R36" s="86"/>
      <c r="S36" s="86"/>
      <c r="T36" s="86"/>
      <c r="U36" s="86"/>
      <c r="V36" s="8"/>
      <c r="W36" s="8"/>
    </row>
    <row r="37" spans="1:23">
      <c r="A37" s="13" t="s">
        <v>14</v>
      </c>
      <c r="B37" s="3"/>
      <c r="C37" s="39">
        <f t="shared" ref="C37:N37" si="14">SUM(C13:C36)</f>
        <v>14425</v>
      </c>
      <c r="D37" s="39">
        <f t="shared" si="14"/>
        <v>14425</v>
      </c>
      <c r="E37" s="39">
        <f t="shared" si="14"/>
        <v>14462.5</v>
      </c>
      <c r="F37" s="39">
        <f t="shared" si="14"/>
        <v>14470</v>
      </c>
      <c r="G37" s="39">
        <f t="shared" si="14"/>
        <v>14500</v>
      </c>
      <c r="H37" s="39">
        <f t="shared" si="14"/>
        <v>14567.5</v>
      </c>
      <c r="I37" s="39">
        <f t="shared" si="14"/>
        <v>14620</v>
      </c>
      <c r="J37" s="39">
        <f t="shared" si="14"/>
        <v>14650</v>
      </c>
      <c r="K37" s="39">
        <f t="shared" si="14"/>
        <v>14530</v>
      </c>
      <c r="L37" s="39">
        <f t="shared" si="14"/>
        <v>14470</v>
      </c>
      <c r="M37" s="39">
        <f t="shared" si="14"/>
        <v>14446</v>
      </c>
      <c r="N37" s="39">
        <f t="shared" si="14"/>
        <v>14477.5</v>
      </c>
      <c r="O37" s="41">
        <f t="shared" si="12"/>
        <v>174043.5</v>
      </c>
      <c r="P37" s="17"/>
      <c r="Q37" s="3"/>
      <c r="R37" s="86"/>
      <c r="S37" s="86"/>
      <c r="T37" s="86"/>
      <c r="U37" s="86"/>
      <c r="V37" s="8"/>
      <c r="W37" s="8"/>
    </row>
    <row r="38" spans="1:23">
      <c r="A38" s="8"/>
      <c r="B38" s="3"/>
      <c r="C38" s="17"/>
      <c r="D38" s="17"/>
      <c r="E38" s="17"/>
      <c r="F38" s="17"/>
      <c r="G38" s="17"/>
      <c r="H38" s="17"/>
      <c r="I38" s="17"/>
      <c r="J38" s="17"/>
      <c r="K38" s="17"/>
      <c r="L38" s="17"/>
      <c r="M38" s="17"/>
      <c r="N38" s="17"/>
      <c r="O38" s="41"/>
      <c r="P38" s="17"/>
      <c r="Q38" s="3"/>
      <c r="R38" s="86"/>
      <c r="S38" s="86"/>
      <c r="T38" s="86"/>
      <c r="U38" s="86"/>
      <c r="V38" s="8"/>
      <c r="W38" s="8"/>
    </row>
    <row r="39" spans="1:23">
      <c r="A39" s="8" t="s">
        <v>15</v>
      </c>
      <c r="B39" s="3"/>
      <c r="C39" s="39">
        <f t="shared" ref="C39:N39" si="15">B41</f>
        <v>0</v>
      </c>
      <c r="D39" s="39">
        <f t="shared" si="15"/>
        <v>575</v>
      </c>
      <c r="E39" s="39">
        <f t="shared" si="15"/>
        <v>1150</v>
      </c>
      <c r="F39" s="39">
        <f t="shared" si="15"/>
        <v>4187.5</v>
      </c>
      <c r="G39" s="39">
        <f t="shared" si="15"/>
        <v>7717.5</v>
      </c>
      <c r="H39" s="39">
        <f t="shared" si="15"/>
        <v>13217.5</v>
      </c>
      <c r="I39" s="39">
        <f t="shared" si="15"/>
        <v>23150</v>
      </c>
      <c r="J39" s="39">
        <f t="shared" si="15"/>
        <v>36530</v>
      </c>
      <c r="K39" s="39">
        <f t="shared" si="15"/>
        <v>51880</v>
      </c>
      <c r="L39" s="39">
        <f t="shared" si="15"/>
        <v>59350</v>
      </c>
      <c r="M39" s="39">
        <f t="shared" si="15"/>
        <v>62880</v>
      </c>
      <c r="N39" s="39">
        <f t="shared" si="15"/>
        <v>64834</v>
      </c>
      <c r="O39" s="41"/>
      <c r="P39" s="17"/>
      <c r="Q39" s="3"/>
      <c r="R39" s="86"/>
      <c r="S39" s="86"/>
      <c r="T39" s="86"/>
      <c r="U39" s="86"/>
      <c r="V39" s="8"/>
      <c r="W39" s="8"/>
    </row>
    <row r="40" spans="1:23">
      <c r="A40" s="8" t="s">
        <v>16</v>
      </c>
      <c r="B40" s="3"/>
      <c r="C40" s="39">
        <f t="shared" ref="C40:O40" si="16">C10-C37</f>
        <v>575</v>
      </c>
      <c r="D40" s="39">
        <f t="shared" si="16"/>
        <v>575</v>
      </c>
      <c r="E40" s="39">
        <f t="shared" si="16"/>
        <v>3037.5</v>
      </c>
      <c r="F40" s="39">
        <f t="shared" si="16"/>
        <v>3530</v>
      </c>
      <c r="G40" s="39">
        <f t="shared" si="16"/>
        <v>5500</v>
      </c>
      <c r="H40" s="39">
        <f t="shared" si="16"/>
        <v>9932.5</v>
      </c>
      <c r="I40" s="39">
        <f t="shared" si="16"/>
        <v>13380</v>
      </c>
      <c r="J40" s="39">
        <f t="shared" si="16"/>
        <v>15350</v>
      </c>
      <c r="K40" s="39">
        <f t="shared" si="16"/>
        <v>7470</v>
      </c>
      <c r="L40" s="39">
        <f t="shared" si="16"/>
        <v>3530</v>
      </c>
      <c r="M40" s="39">
        <f t="shared" si="16"/>
        <v>1954</v>
      </c>
      <c r="N40" s="39">
        <f t="shared" si="16"/>
        <v>4022.5</v>
      </c>
      <c r="O40" s="41">
        <f t="shared" si="16"/>
        <v>68856.5</v>
      </c>
      <c r="P40" s="17"/>
      <c r="Q40" s="3"/>
      <c r="R40" s="86"/>
      <c r="S40" s="86"/>
      <c r="T40" s="86"/>
      <c r="U40" s="86"/>
      <c r="V40" s="8"/>
      <c r="W40" s="8"/>
    </row>
    <row r="41" spans="1:23">
      <c r="A41" s="8" t="s">
        <v>17</v>
      </c>
      <c r="B41" s="3"/>
      <c r="C41" s="39">
        <f t="shared" ref="C41:O41" si="17">C39+C40</f>
        <v>575</v>
      </c>
      <c r="D41" s="39">
        <f t="shared" si="17"/>
        <v>1150</v>
      </c>
      <c r="E41" s="39">
        <f t="shared" si="17"/>
        <v>4187.5</v>
      </c>
      <c r="F41" s="39">
        <f t="shared" si="17"/>
        <v>7717.5</v>
      </c>
      <c r="G41" s="39">
        <f t="shared" si="17"/>
        <v>13217.5</v>
      </c>
      <c r="H41" s="39">
        <f t="shared" si="17"/>
        <v>23150</v>
      </c>
      <c r="I41" s="39">
        <f t="shared" si="17"/>
        <v>36530</v>
      </c>
      <c r="J41" s="39">
        <f t="shared" si="17"/>
        <v>51880</v>
      </c>
      <c r="K41" s="39">
        <f t="shared" si="17"/>
        <v>59350</v>
      </c>
      <c r="L41" s="39">
        <f t="shared" si="17"/>
        <v>62880</v>
      </c>
      <c r="M41" s="39">
        <f t="shared" si="17"/>
        <v>64834</v>
      </c>
      <c r="N41" s="39">
        <f t="shared" si="17"/>
        <v>68856.5</v>
      </c>
      <c r="O41" s="41">
        <f t="shared" si="17"/>
        <v>68856.5</v>
      </c>
      <c r="P41" s="17"/>
      <c r="Q41" s="3"/>
      <c r="R41" s="86"/>
      <c r="S41" s="86"/>
      <c r="T41" s="86"/>
      <c r="U41" s="86"/>
      <c r="V41" s="8"/>
      <c r="W41" s="8"/>
    </row>
    <row r="42" spans="1:23">
      <c r="A42" s="8"/>
      <c r="B42" s="3"/>
      <c r="C42" s="3"/>
      <c r="D42" s="3"/>
      <c r="E42" s="3"/>
      <c r="F42" s="3"/>
      <c r="G42" s="3"/>
      <c r="H42" s="3"/>
      <c r="I42" s="3"/>
      <c r="J42" s="3"/>
      <c r="K42" s="3"/>
      <c r="L42" s="3"/>
      <c r="M42" s="3"/>
      <c r="N42" s="3"/>
      <c r="O42" s="4"/>
      <c r="P42" s="3"/>
      <c r="Q42" s="3"/>
      <c r="R42" s="3"/>
      <c r="S42" s="3"/>
      <c r="T42" s="8"/>
      <c r="U42" s="8"/>
      <c r="V42" s="8"/>
      <c r="W42" s="8"/>
    </row>
    <row r="43" spans="1:23">
      <c r="A43" s="25"/>
      <c r="B43" s="26"/>
      <c r="C43" s="26"/>
      <c r="D43" s="26"/>
      <c r="E43" s="3"/>
      <c r="F43" s="26"/>
      <c r="G43" s="26"/>
      <c r="H43" s="26"/>
      <c r="I43" s="26"/>
      <c r="J43" s="26"/>
      <c r="K43" s="26"/>
      <c r="L43" s="26"/>
      <c r="M43" s="26"/>
      <c r="N43" s="26"/>
      <c r="O43" s="4"/>
      <c r="P43" s="3"/>
      <c r="Q43" s="3"/>
      <c r="R43" s="3"/>
      <c r="S43" s="3"/>
      <c r="T43" s="8"/>
      <c r="U43" s="8"/>
      <c r="V43" s="8"/>
      <c r="W43" s="8"/>
    </row>
    <row r="44" spans="1:23">
      <c r="A44" s="26"/>
      <c r="B44" s="26"/>
      <c r="C44" s="26"/>
      <c r="D44" s="26"/>
      <c r="E44" s="3"/>
      <c r="F44" s="26"/>
      <c r="G44" s="26"/>
      <c r="H44" s="26"/>
      <c r="I44" s="26"/>
      <c r="J44" s="26"/>
      <c r="K44" s="26"/>
      <c r="L44" s="26"/>
      <c r="M44" s="26"/>
      <c r="N44" s="26"/>
      <c r="O44" s="4"/>
      <c r="P44" s="3"/>
      <c r="Q44" s="3"/>
      <c r="R44" s="3"/>
      <c r="S44" s="3"/>
      <c r="T44" s="8"/>
      <c r="U44" s="8"/>
      <c r="V44" s="8"/>
      <c r="W44" s="8"/>
    </row>
    <row r="45" spans="1:23">
      <c r="A45" s="26"/>
      <c r="B45" s="26"/>
      <c r="C45" s="26"/>
      <c r="D45" s="26"/>
      <c r="E45" s="3"/>
      <c r="F45" s="26"/>
      <c r="G45" s="26"/>
      <c r="H45" s="26"/>
      <c r="I45" s="26"/>
      <c r="J45" s="26"/>
      <c r="K45" s="26"/>
      <c r="L45" s="26"/>
      <c r="M45" s="26"/>
      <c r="N45" s="26"/>
      <c r="O45" s="4"/>
      <c r="P45" s="3"/>
      <c r="Q45" s="3"/>
      <c r="R45" s="3"/>
      <c r="S45" s="3"/>
      <c r="T45" s="8"/>
      <c r="U45" s="8"/>
      <c r="V45" s="8"/>
      <c r="W45" s="8"/>
    </row>
    <row r="46" spans="1:23">
      <c r="A46" s="8"/>
      <c r="B46" s="3"/>
      <c r="C46" s="3"/>
      <c r="D46" s="3"/>
      <c r="E46" s="3"/>
      <c r="F46" s="3"/>
      <c r="G46" s="3"/>
      <c r="H46" s="3"/>
      <c r="I46" s="3"/>
      <c r="J46" s="3"/>
      <c r="K46" s="3"/>
      <c r="L46" s="3"/>
      <c r="M46" s="3"/>
      <c r="N46" s="3"/>
      <c r="O46" s="4"/>
      <c r="P46" s="3"/>
      <c r="Q46" s="3"/>
      <c r="R46" s="3"/>
      <c r="S46" s="3"/>
      <c r="T46" s="8"/>
      <c r="U46" s="8"/>
      <c r="V46" s="8"/>
      <c r="W46" s="8"/>
    </row>
    <row r="47" spans="1:23">
      <c r="A47" s="13"/>
      <c r="B47" s="3"/>
      <c r="C47" s="3"/>
      <c r="D47" s="3"/>
      <c r="E47" s="3"/>
      <c r="F47" s="13"/>
      <c r="G47" s="3"/>
      <c r="H47" s="3"/>
      <c r="I47" s="3"/>
      <c r="J47" s="3"/>
      <c r="K47" s="13"/>
      <c r="L47" s="3"/>
      <c r="M47" s="3"/>
      <c r="N47" s="3"/>
      <c r="O47" s="4"/>
      <c r="P47" s="3"/>
      <c r="Q47" s="3"/>
      <c r="R47" s="3"/>
      <c r="S47" s="3"/>
      <c r="T47" s="8"/>
      <c r="U47" s="8"/>
      <c r="V47" s="8"/>
      <c r="W47" s="8"/>
    </row>
    <row r="48" spans="1:23">
      <c r="A48" s="8"/>
      <c r="B48" s="3"/>
      <c r="C48" s="3"/>
      <c r="D48" s="27"/>
      <c r="E48" s="3"/>
      <c r="F48" s="13"/>
      <c r="G48" s="3"/>
      <c r="H48" s="3"/>
      <c r="I48" s="3"/>
      <c r="J48" s="3"/>
      <c r="K48" s="13"/>
      <c r="L48" s="3"/>
      <c r="M48" s="3"/>
      <c r="N48" s="3"/>
      <c r="O48" s="4"/>
      <c r="P48" s="3"/>
      <c r="Q48" s="3"/>
      <c r="R48" s="3"/>
      <c r="S48" s="3"/>
      <c r="T48" s="8"/>
      <c r="U48" s="8"/>
      <c r="V48" s="8"/>
      <c r="W48" s="8"/>
    </row>
    <row r="49" spans="1:23">
      <c r="A49" s="88" t="s">
        <v>18</v>
      </c>
      <c r="B49" s="88"/>
      <c r="C49" s="88"/>
      <c r="D49" s="88"/>
      <c r="E49" s="88"/>
      <c r="F49" s="88"/>
      <c r="G49" s="88"/>
      <c r="H49" s="88"/>
      <c r="I49" s="88"/>
      <c r="J49" s="88"/>
      <c r="K49" s="88"/>
      <c r="L49" s="88"/>
      <c r="M49" s="88"/>
      <c r="N49" s="88"/>
      <c r="O49" s="88"/>
      <c r="P49" s="3"/>
      <c r="Q49" s="4"/>
      <c r="R49" s="5"/>
      <c r="S49" s="30"/>
      <c r="T49" s="31"/>
      <c r="U49" s="31"/>
      <c r="V49" s="31"/>
      <c r="W49" s="6"/>
    </row>
    <row r="50" spans="1:23">
      <c r="A50" s="90" t="s">
        <v>20</v>
      </c>
      <c r="B50" s="90"/>
      <c r="C50" s="90"/>
      <c r="D50" s="90"/>
      <c r="E50" s="90"/>
      <c r="F50" s="90"/>
      <c r="G50" s="90"/>
      <c r="H50" s="90"/>
      <c r="I50" s="90"/>
      <c r="J50" s="90"/>
      <c r="K50" s="90"/>
      <c r="L50" s="90"/>
      <c r="M50" s="90"/>
      <c r="N50" s="90"/>
      <c r="O50" s="90"/>
      <c r="P50" s="3"/>
      <c r="Q50" s="3"/>
      <c r="R50" s="3"/>
      <c r="S50" s="7"/>
      <c r="T50" s="8"/>
      <c r="U50" s="8"/>
      <c r="V50" s="9"/>
      <c r="W50" s="9"/>
    </row>
    <row r="51" spans="1:23">
      <c r="A51" s="87">
        <v>2020</v>
      </c>
      <c r="B51" s="87"/>
      <c r="C51" s="87"/>
      <c r="D51" s="87"/>
      <c r="E51" s="87"/>
      <c r="F51" s="87"/>
      <c r="G51" s="87"/>
      <c r="H51" s="87"/>
      <c r="I51" s="87"/>
      <c r="J51" s="87"/>
      <c r="K51" s="87"/>
      <c r="L51" s="87"/>
      <c r="M51" s="87"/>
      <c r="N51" s="87"/>
      <c r="O51" s="87"/>
      <c r="P51" s="3"/>
      <c r="Q51" s="3"/>
      <c r="R51" s="3"/>
      <c r="S51" s="7"/>
      <c r="T51" s="8"/>
      <c r="U51" s="8"/>
      <c r="V51" s="9"/>
      <c r="W51" s="9"/>
    </row>
    <row r="52" spans="1:23">
      <c r="A52" s="8"/>
      <c r="B52" s="3"/>
      <c r="C52" s="3"/>
      <c r="D52" s="3"/>
      <c r="E52" s="3"/>
      <c r="F52" s="3"/>
      <c r="G52" s="3"/>
      <c r="H52" s="3"/>
      <c r="I52" s="3"/>
      <c r="J52" s="3"/>
      <c r="K52" s="3"/>
      <c r="L52" s="3"/>
      <c r="M52" s="3"/>
      <c r="N52" s="3"/>
      <c r="O52" s="4"/>
      <c r="P52" s="3"/>
      <c r="Q52" s="3"/>
      <c r="R52" s="3"/>
      <c r="S52" s="7"/>
      <c r="T52" s="8"/>
      <c r="U52" s="8"/>
      <c r="V52" s="9"/>
      <c r="W52" s="9"/>
    </row>
    <row r="53" spans="1:23">
      <c r="A53" s="21"/>
      <c r="B53" s="32" t="s">
        <v>3</v>
      </c>
      <c r="C53" s="11">
        <v>43831</v>
      </c>
      <c r="D53" s="11">
        <f t="shared" ref="D53" si="18">C53+31</f>
        <v>43862</v>
      </c>
      <c r="E53" s="11">
        <f t="shared" ref="E53" si="19">D53+31</f>
        <v>43893</v>
      </c>
      <c r="F53" s="11">
        <v>43922</v>
      </c>
      <c r="G53" s="11">
        <f t="shared" ref="G53" si="20">F53+31</f>
        <v>43953</v>
      </c>
      <c r="H53" s="11">
        <f t="shared" ref="H53" si="21">G53+31</f>
        <v>43984</v>
      </c>
      <c r="I53" s="11">
        <f t="shared" ref="I53" si="22">H53+31</f>
        <v>44015</v>
      </c>
      <c r="J53" s="11">
        <f t="shared" ref="J53" si="23">I53+31</f>
        <v>44046</v>
      </c>
      <c r="K53" s="11">
        <f t="shared" ref="K53" si="24">J53+31</f>
        <v>44077</v>
      </c>
      <c r="L53" s="11">
        <f t="shared" ref="L53" si="25">K53+31</f>
        <v>44108</v>
      </c>
      <c r="M53" s="11">
        <f t="shared" ref="M53" si="26">L53+31</f>
        <v>44139</v>
      </c>
      <c r="N53" s="11">
        <f t="shared" ref="N53" si="27">M53+31</f>
        <v>44170</v>
      </c>
      <c r="O53" s="33" t="s">
        <v>4</v>
      </c>
      <c r="P53" s="19"/>
      <c r="Q53" s="8"/>
      <c r="R53" s="8"/>
      <c r="S53" s="9"/>
      <c r="T53" s="8"/>
      <c r="U53" s="8"/>
      <c r="V53" s="9"/>
      <c r="W53" s="9"/>
    </row>
    <row r="54" spans="1:23">
      <c r="A54" s="21"/>
      <c r="B54" s="19"/>
      <c r="C54" s="19"/>
      <c r="D54" s="19"/>
      <c r="E54" s="19"/>
      <c r="F54" s="19"/>
      <c r="G54" s="19"/>
      <c r="H54" s="19"/>
      <c r="I54" s="19"/>
      <c r="J54" s="19"/>
      <c r="K54" s="19"/>
      <c r="L54" s="19"/>
      <c r="M54" s="19"/>
      <c r="N54" s="19"/>
      <c r="O54" s="34"/>
      <c r="P54" s="19"/>
      <c r="Q54" s="3"/>
      <c r="R54" s="3"/>
      <c r="S54" s="7"/>
      <c r="T54" s="8"/>
      <c r="U54" s="8"/>
      <c r="V54" s="9"/>
      <c r="W54" s="9"/>
    </row>
    <row r="55" spans="1:23">
      <c r="A55" s="13" t="s">
        <v>21</v>
      </c>
      <c r="B55" s="35"/>
      <c r="C55" s="78"/>
      <c r="D55" s="78"/>
      <c r="E55" s="79">
        <v>9000</v>
      </c>
      <c r="F55" s="79">
        <v>7500</v>
      </c>
      <c r="G55" s="79">
        <v>4500</v>
      </c>
      <c r="H55" s="79">
        <v>3000</v>
      </c>
      <c r="I55" s="79">
        <v>1000</v>
      </c>
      <c r="J55" s="79"/>
      <c r="K55" s="79"/>
      <c r="L55" s="79"/>
      <c r="M55" s="79"/>
      <c r="N55" s="79"/>
      <c r="O55" s="64">
        <f>C55+D55+E55+F55+G55+H55+I55+J55+K55+L55+M55+N55</f>
        <v>25000</v>
      </c>
      <c r="P55" s="19"/>
      <c r="Q55" s="14"/>
      <c r="R55" s="14"/>
      <c r="S55" s="15"/>
      <c r="T55" s="16"/>
      <c r="U55" s="16"/>
      <c r="V55" s="9"/>
      <c r="W55" s="9"/>
    </row>
    <row r="56" spans="1:23">
      <c r="A56" s="21" t="s">
        <v>8</v>
      </c>
      <c r="B56" s="19"/>
      <c r="C56" s="42">
        <f>C8</f>
        <v>15000</v>
      </c>
      <c r="D56" s="42">
        <f>D8</f>
        <v>15000</v>
      </c>
      <c r="E56" s="39">
        <f>E8+R2</f>
        <v>4500</v>
      </c>
      <c r="F56" s="39">
        <f>F8+R3</f>
        <v>6000</v>
      </c>
      <c r="G56" s="39">
        <f>G8+R4</f>
        <v>9000</v>
      </c>
      <c r="H56" s="39">
        <f>H8+R5</f>
        <v>10500</v>
      </c>
      <c r="I56" s="39">
        <f>I8+R6</f>
        <v>13000</v>
      </c>
      <c r="J56" s="39">
        <f>J8+R7</f>
        <v>14000</v>
      </c>
      <c r="K56" s="39">
        <f>K8+R8</f>
        <v>19500</v>
      </c>
      <c r="L56" s="39">
        <f>L8+R9</f>
        <v>20000</v>
      </c>
      <c r="M56" s="39">
        <f>M8+R10</f>
        <v>20650</v>
      </c>
      <c r="N56" s="39">
        <f>N8+R11</f>
        <v>25000</v>
      </c>
      <c r="O56" s="41">
        <f>C56+D56+E56+F56+G56+H56+I56+J56+K56+L56+M56+N56</f>
        <v>172150</v>
      </c>
      <c r="P56" s="19"/>
      <c r="Q56" s="3"/>
      <c r="R56" s="3"/>
      <c r="S56" s="7"/>
      <c r="T56" s="8"/>
      <c r="U56" s="8"/>
      <c r="V56" s="9"/>
      <c r="W56" s="9"/>
    </row>
    <row r="57" spans="1:23">
      <c r="A57" s="21"/>
      <c r="B57" s="19"/>
      <c r="C57" s="39"/>
      <c r="D57" s="39"/>
      <c r="E57" s="39"/>
      <c r="F57" s="39"/>
      <c r="G57" s="39"/>
      <c r="H57" s="39"/>
      <c r="I57" s="39"/>
      <c r="J57" s="39"/>
      <c r="K57" s="39"/>
      <c r="L57" s="39"/>
      <c r="M57" s="39"/>
      <c r="N57" s="39"/>
      <c r="O57" s="41"/>
      <c r="P57" s="19"/>
      <c r="Q57" s="3"/>
      <c r="R57" s="3"/>
      <c r="S57" s="7"/>
      <c r="T57" s="8"/>
      <c r="U57" s="8"/>
      <c r="V57" s="9"/>
      <c r="W57" s="9"/>
    </row>
    <row r="58" spans="1:23">
      <c r="A58" s="35" t="s">
        <v>11</v>
      </c>
      <c r="B58" s="18"/>
      <c r="C58" s="39">
        <f>SUM(C56:C57)</f>
        <v>15000</v>
      </c>
      <c r="D58" s="39">
        <f t="shared" ref="D58" si="28">SUM(D56:D57)</f>
        <v>15000</v>
      </c>
      <c r="E58" s="39">
        <f>SUM(E55:E57)</f>
        <v>13500</v>
      </c>
      <c r="F58" s="39">
        <f t="shared" ref="F58:N58" si="29">SUM(F55:F57)</f>
        <v>13500</v>
      </c>
      <c r="G58" s="39">
        <f t="shared" si="29"/>
        <v>13500</v>
      </c>
      <c r="H58" s="39">
        <f t="shared" si="29"/>
        <v>13500</v>
      </c>
      <c r="I58" s="39">
        <f t="shared" si="29"/>
        <v>14000</v>
      </c>
      <c r="J58" s="39">
        <f t="shared" si="29"/>
        <v>14000</v>
      </c>
      <c r="K58" s="39">
        <f t="shared" si="29"/>
        <v>19500</v>
      </c>
      <c r="L58" s="39">
        <f t="shared" si="29"/>
        <v>20000</v>
      </c>
      <c r="M58" s="39">
        <f t="shared" si="29"/>
        <v>20650</v>
      </c>
      <c r="N58" s="39">
        <f t="shared" si="29"/>
        <v>25000</v>
      </c>
      <c r="O58" s="41">
        <f>C58+D58+E58+F58+G58+H58+I58+J58+K58+L58+M58+N58</f>
        <v>197150</v>
      </c>
      <c r="P58" s="19"/>
      <c r="Q58" s="3"/>
      <c r="R58" s="3"/>
      <c r="S58" s="7"/>
      <c r="T58" s="8"/>
      <c r="U58" s="8"/>
      <c r="V58" s="7"/>
      <c r="W58" s="9"/>
    </row>
    <row r="59" spans="1:23">
      <c r="A59" s="21"/>
      <c r="B59" s="19"/>
      <c r="C59" s="18"/>
      <c r="D59" s="18"/>
      <c r="E59" s="18"/>
      <c r="F59" s="18"/>
      <c r="G59" s="18"/>
      <c r="H59" s="18"/>
      <c r="I59" s="18"/>
      <c r="J59" s="18"/>
      <c r="K59" s="18"/>
      <c r="L59" s="18"/>
      <c r="M59" s="18"/>
      <c r="N59" s="18"/>
      <c r="O59" s="41"/>
      <c r="P59" s="19"/>
      <c r="Q59" s="19"/>
      <c r="R59" s="19"/>
      <c r="S59" s="20"/>
      <c r="T59" s="21"/>
      <c r="U59" s="21"/>
      <c r="V59" s="9"/>
      <c r="W59" s="9"/>
    </row>
    <row r="60" spans="1:23">
      <c r="A60" s="35" t="s">
        <v>12</v>
      </c>
      <c r="B60" s="35"/>
      <c r="C60" s="18"/>
      <c r="D60" s="18"/>
      <c r="E60" s="18"/>
      <c r="F60" s="18"/>
      <c r="G60" s="18"/>
      <c r="H60" s="18"/>
      <c r="I60" s="18"/>
      <c r="J60" s="18"/>
      <c r="K60" s="18"/>
      <c r="L60" s="18"/>
      <c r="M60" s="18"/>
      <c r="N60" s="18"/>
      <c r="O60" s="41"/>
      <c r="P60" s="19"/>
      <c r="Q60" s="3"/>
      <c r="R60" s="3"/>
      <c r="S60" s="7"/>
      <c r="T60" s="8"/>
      <c r="U60" s="8"/>
      <c r="V60" s="9"/>
      <c r="W60" s="9"/>
    </row>
    <row r="61" spans="1:23">
      <c r="A61" s="55" t="s">
        <v>62</v>
      </c>
      <c r="B61" s="19"/>
      <c r="C61" s="77">
        <v>100</v>
      </c>
      <c r="D61" s="77">
        <v>100</v>
      </c>
      <c r="E61" s="77">
        <v>100</v>
      </c>
      <c r="F61" s="77">
        <v>100</v>
      </c>
      <c r="G61" s="77">
        <v>100</v>
      </c>
      <c r="H61" s="77">
        <v>100</v>
      </c>
      <c r="I61" s="77">
        <v>100</v>
      </c>
      <c r="J61" s="77">
        <v>100</v>
      </c>
      <c r="K61" s="77">
        <v>100</v>
      </c>
      <c r="L61" s="77">
        <v>100</v>
      </c>
      <c r="M61" s="77">
        <v>100</v>
      </c>
      <c r="N61" s="77">
        <v>100</v>
      </c>
      <c r="O61" s="41">
        <f t="shared" ref="O61:O68" si="30">SUM(C61:N61)</f>
        <v>1200</v>
      </c>
      <c r="P61" s="19"/>
      <c r="Q61" s="3"/>
      <c r="R61" s="8"/>
      <c r="S61" s="9"/>
      <c r="T61" s="8"/>
      <c r="U61" s="8"/>
      <c r="V61" s="9"/>
      <c r="W61" s="9"/>
    </row>
    <row r="62" spans="1:23">
      <c r="A62" s="59" t="s">
        <v>63</v>
      </c>
      <c r="B62" s="19"/>
      <c r="C62" s="77">
        <v>1000</v>
      </c>
      <c r="D62" s="77">
        <v>1000</v>
      </c>
      <c r="E62" s="77">
        <v>500</v>
      </c>
      <c r="F62" s="77">
        <v>500</v>
      </c>
      <c r="G62" s="77">
        <v>500</v>
      </c>
      <c r="H62" s="77">
        <v>500</v>
      </c>
      <c r="I62" s="77">
        <v>500</v>
      </c>
      <c r="J62" s="77">
        <v>500</v>
      </c>
      <c r="K62" s="77">
        <v>2000</v>
      </c>
      <c r="L62" s="77">
        <v>2000</v>
      </c>
      <c r="M62" s="77">
        <v>1500</v>
      </c>
      <c r="N62" s="77">
        <v>1500</v>
      </c>
      <c r="O62" s="41">
        <f t="shared" si="30"/>
        <v>12000</v>
      </c>
      <c r="P62" s="19"/>
      <c r="Q62" s="8"/>
      <c r="R62" s="8"/>
      <c r="S62" s="8"/>
      <c r="T62" s="8"/>
      <c r="U62" s="8"/>
      <c r="V62" s="8"/>
      <c r="W62" s="8"/>
    </row>
    <row r="63" spans="1:23">
      <c r="A63" s="55" t="s">
        <v>64</v>
      </c>
      <c r="B63" s="19"/>
      <c r="C63" s="77"/>
      <c r="D63" s="77"/>
      <c r="E63" s="77"/>
      <c r="F63" s="77"/>
      <c r="G63" s="77"/>
      <c r="H63" s="77"/>
      <c r="I63" s="77"/>
      <c r="J63" s="77"/>
      <c r="K63" s="77"/>
      <c r="L63" s="77"/>
      <c r="M63" s="77"/>
      <c r="N63" s="77"/>
      <c r="O63" s="41">
        <f t="shared" si="30"/>
        <v>0</v>
      </c>
      <c r="P63" s="19"/>
      <c r="Q63" s="22"/>
      <c r="R63" s="22"/>
      <c r="S63" s="23"/>
      <c r="T63" s="8"/>
      <c r="U63" s="8"/>
      <c r="V63" s="8"/>
      <c r="W63" s="8"/>
    </row>
    <row r="64" spans="1:23">
      <c r="A64" s="55" t="s">
        <v>65</v>
      </c>
      <c r="B64" s="19"/>
      <c r="C64" s="77">
        <v>250</v>
      </c>
      <c r="D64" s="77">
        <v>250</v>
      </c>
      <c r="E64" s="77">
        <v>250</v>
      </c>
      <c r="F64" s="77">
        <v>250</v>
      </c>
      <c r="G64" s="77">
        <v>250</v>
      </c>
      <c r="H64" s="77">
        <v>250</v>
      </c>
      <c r="I64" s="77">
        <v>250</v>
      </c>
      <c r="J64" s="77">
        <v>250</v>
      </c>
      <c r="K64" s="77">
        <v>250</v>
      </c>
      <c r="L64" s="77">
        <v>250</v>
      </c>
      <c r="M64" s="77">
        <v>250</v>
      </c>
      <c r="N64" s="77">
        <v>250</v>
      </c>
      <c r="O64" s="41">
        <f t="shared" si="30"/>
        <v>3000</v>
      </c>
      <c r="P64" s="19"/>
      <c r="Q64" s="21"/>
      <c r="R64" s="28"/>
      <c r="S64" s="3"/>
      <c r="T64" s="8"/>
      <c r="U64" s="8"/>
      <c r="V64" s="8"/>
      <c r="W64" s="8"/>
    </row>
    <row r="65" spans="1:23">
      <c r="A65" s="59" t="s">
        <v>84</v>
      </c>
      <c r="B65" s="19"/>
      <c r="C65" s="77">
        <f>C56*0.5*0.03</f>
        <v>225</v>
      </c>
      <c r="D65" s="77">
        <f>D56*0.5*0.03</f>
        <v>225</v>
      </c>
      <c r="E65" s="77">
        <f t="shared" ref="E65:N65" si="31">E56*0.8*0.03</f>
        <v>108</v>
      </c>
      <c r="F65" s="77">
        <f t="shared" si="31"/>
        <v>144</v>
      </c>
      <c r="G65" s="77">
        <f t="shared" si="31"/>
        <v>216</v>
      </c>
      <c r="H65" s="77">
        <f t="shared" si="31"/>
        <v>252</v>
      </c>
      <c r="I65" s="77">
        <f t="shared" si="31"/>
        <v>312</v>
      </c>
      <c r="J65" s="77">
        <f t="shared" si="31"/>
        <v>336</v>
      </c>
      <c r="K65" s="77">
        <f t="shared" si="31"/>
        <v>468</v>
      </c>
      <c r="L65" s="77">
        <f t="shared" si="31"/>
        <v>480</v>
      </c>
      <c r="M65" s="77">
        <f t="shared" si="31"/>
        <v>495.59999999999997</v>
      </c>
      <c r="N65" s="77">
        <f t="shared" si="31"/>
        <v>600</v>
      </c>
      <c r="O65" s="41">
        <f t="shared" si="30"/>
        <v>3861.6</v>
      </c>
      <c r="P65" s="19"/>
      <c r="Q65" s="28"/>
      <c r="R65" s="19"/>
      <c r="S65" s="3"/>
      <c r="T65" s="8"/>
      <c r="U65" s="8"/>
      <c r="V65" s="8"/>
      <c r="W65" s="8"/>
    </row>
    <row r="66" spans="1:23">
      <c r="A66" s="55" t="s">
        <v>66</v>
      </c>
      <c r="B66" s="19"/>
      <c r="C66" s="77">
        <v>50</v>
      </c>
      <c r="D66" s="77">
        <v>50</v>
      </c>
      <c r="E66" s="77">
        <v>50</v>
      </c>
      <c r="F66" s="77">
        <v>50</v>
      </c>
      <c r="G66" s="77">
        <v>50</v>
      </c>
      <c r="H66" s="77">
        <v>50</v>
      </c>
      <c r="I66" s="77">
        <v>50</v>
      </c>
      <c r="J66" s="77">
        <v>50</v>
      </c>
      <c r="K66" s="77">
        <v>50</v>
      </c>
      <c r="L66" s="77">
        <v>50</v>
      </c>
      <c r="M66" s="77">
        <v>50</v>
      </c>
      <c r="N66" s="77">
        <v>50</v>
      </c>
      <c r="O66" s="41">
        <f t="shared" si="30"/>
        <v>600</v>
      </c>
      <c r="P66" s="19"/>
      <c r="Q66" s="28"/>
      <c r="R66" s="19"/>
      <c r="S66" s="3"/>
      <c r="T66" s="8"/>
      <c r="U66" s="8"/>
      <c r="V66" s="8"/>
      <c r="W66" s="8"/>
    </row>
    <row r="67" spans="1:23">
      <c r="A67" s="55" t="s">
        <v>67</v>
      </c>
      <c r="B67" s="19"/>
      <c r="C67" s="77">
        <v>150</v>
      </c>
      <c r="D67" s="77">
        <v>150</v>
      </c>
      <c r="E67" s="77">
        <v>150</v>
      </c>
      <c r="F67" s="77">
        <v>150</v>
      </c>
      <c r="G67" s="77">
        <v>150</v>
      </c>
      <c r="H67" s="77">
        <v>150</v>
      </c>
      <c r="I67" s="77">
        <v>150</v>
      </c>
      <c r="J67" s="77">
        <v>150</v>
      </c>
      <c r="K67" s="77">
        <v>150</v>
      </c>
      <c r="L67" s="77">
        <v>150</v>
      </c>
      <c r="M67" s="77">
        <v>150</v>
      </c>
      <c r="N67" s="77">
        <v>150</v>
      </c>
      <c r="O67" s="41">
        <f t="shared" si="30"/>
        <v>1800</v>
      </c>
      <c r="P67" s="19"/>
      <c r="Q67" s="19"/>
      <c r="R67" s="19"/>
      <c r="S67" s="3"/>
      <c r="T67" s="8"/>
      <c r="U67" s="8"/>
      <c r="V67" s="8"/>
      <c r="W67" s="8"/>
    </row>
    <row r="68" spans="1:23">
      <c r="A68" s="55" t="s">
        <v>68</v>
      </c>
      <c r="B68" s="19"/>
      <c r="C68" s="77">
        <v>125</v>
      </c>
      <c r="D68" s="77">
        <v>125</v>
      </c>
      <c r="E68" s="77">
        <v>125</v>
      </c>
      <c r="F68" s="77">
        <v>125</v>
      </c>
      <c r="G68" s="77">
        <v>125</v>
      </c>
      <c r="H68" s="77">
        <v>125</v>
      </c>
      <c r="I68" s="77">
        <v>125</v>
      </c>
      <c r="J68" s="77">
        <v>125</v>
      </c>
      <c r="K68" s="77">
        <v>125</v>
      </c>
      <c r="L68" s="77">
        <v>125</v>
      </c>
      <c r="M68" s="77">
        <v>125</v>
      </c>
      <c r="N68" s="77">
        <v>125</v>
      </c>
      <c r="O68" s="41">
        <f t="shared" si="30"/>
        <v>1500</v>
      </c>
      <c r="P68" s="19"/>
      <c r="Q68" s="19"/>
      <c r="R68" s="29"/>
      <c r="S68" s="3"/>
      <c r="T68" s="8"/>
      <c r="U68" s="8"/>
      <c r="V68" s="8"/>
      <c r="W68" s="8"/>
    </row>
    <row r="69" spans="1:23">
      <c r="A69" s="55" t="s">
        <v>69</v>
      </c>
      <c r="B69" s="19"/>
      <c r="C69" s="77">
        <v>100</v>
      </c>
      <c r="D69" s="77">
        <v>100</v>
      </c>
      <c r="E69" s="77">
        <v>100</v>
      </c>
      <c r="F69" s="77">
        <v>100</v>
      </c>
      <c r="G69" s="77">
        <v>100</v>
      </c>
      <c r="H69" s="77">
        <v>100</v>
      </c>
      <c r="I69" s="77">
        <v>100</v>
      </c>
      <c r="J69" s="77">
        <v>100</v>
      </c>
      <c r="K69" s="77">
        <v>100</v>
      </c>
      <c r="L69" s="77">
        <v>100</v>
      </c>
      <c r="M69" s="77">
        <v>100</v>
      </c>
      <c r="N69" s="77">
        <v>100</v>
      </c>
      <c r="O69" s="41">
        <f>SUM(S63:S68)</f>
        <v>0</v>
      </c>
      <c r="P69" s="19"/>
      <c r="Q69" s="3"/>
      <c r="R69" s="3"/>
      <c r="S69" s="3"/>
      <c r="T69" s="8"/>
      <c r="U69" s="8"/>
      <c r="V69" s="8"/>
      <c r="W69" s="8"/>
    </row>
    <row r="70" spans="1:23">
      <c r="A70" s="55" t="s">
        <v>70</v>
      </c>
      <c r="B70" s="19"/>
      <c r="C70" s="77">
        <v>25</v>
      </c>
      <c r="D70" s="77">
        <v>25</v>
      </c>
      <c r="E70" s="77">
        <v>25</v>
      </c>
      <c r="F70" s="77">
        <v>25</v>
      </c>
      <c r="G70" s="77">
        <v>25</v>
      </c>
      <c r="H70" s="77">
        <v>25</v>
      </c>
      <c r="I70" s="77">
        <v>25</v>
      </c>
      <c r="J70" s="77">
        <v>25</v>
      </c>
      <c r="K70" s="77">
        <v>25</v>
      </c>
      <c r="L70" s="77">
        <v>25</v>
      </c>
      <c r="M70" s="77">
        <v>25</v>
      </c>
      <c r="N70" s="77">
        <v>25</v>
      </c>
      <c r="O70" s="41">
        <f t="shared" ref="O70:O77" si="32">SUM(C70:N70)</f>
        <v>300</v>
      </c>
      <c r="P70" s="19"/>
      <c r="Q70" s="3"/>
      <c r="R70" s="3"/>
      <c r="S70" s="3"/>
      <c r="T70" s="8"/>
      <c r="U70" s="8"/>
      <c r="V70" s="8"/>
      <c r="W70" s="8"/>
    </row>
    <row r="71" spans="1:23">
      <c r="A71" s="55" t="s">
        <v>71</v>
      </c>
      <c r="B71" s="19"/>
      <c r="C71" s="77">
        <v>100</v>
      </c>
      <c r="D71" s="77">
        <v>100</v>
      </c>
      <c r="E71" s="77">
        <v>0</v>
      </c>
      <c r="F71" s="77">
        <v>0</v>
      </c>
      <c r="G71" s="77">
        <v>0</v>
      </c>
      <c r="H71" s="77">
        <v>0</v>
      </c>
      <c r="I71" s="77">
        <v>0</v>
      </c>
      <c r="J71" s="77">
        <v>0</v>
      </c>
      <c r="K71" s="77">
        <v>0</v>
      </c>
      <c r="L71" s="77">
        <v>0</v>
      </c>
      <c r="M71" s="77">
        <v>0</v>
      </c>
      <c r="N71" s="77">
        <v>0</v>
      </c>
      <c r="O71" s="41">
        <f t="shared" si="32"/>
        <v>200</v>
      </c>
      <c r="P71" s="19"/>
      <c r="Q71" s="3"/>
      <c r="R71" s="3"/>
      <c r="S71" s="3"/>
      <c r="T71" s="8"/>
      <c r="U71" s="8"/>
      <c r="V71" s="8"/>
      <c r="W71" s="8"/>
    </row>
    <row r="72" spans="1:23">
      <c r="A72" s="55" t="s">
        <v>72</v>
      </c>
      <c r="B72" s="19"/>
      <c r="C72" s="77">
        <v>50</v>
      </c>
      <c r="D72" s="77">
        <v>50</v>
      </c>
      <c r="E72" s="77">
        <v>0</v>
      </c>
      <c r="F72" s="77">
        <v>0</v>
      </c>
      <c r="G72" s="77">
        <v>0</v>
      </c>
      <c r="H72" s="77">
        <v>0</v>
      </c>
      <c r="I72" s="77">
        <v>0</v>
      </c>
      <c r="J72" s="77">
        <v>0</v>
      </c>
      <c r="K72" s="77">
        <v>50</v>
      </c>
      <c r="L72" s="77">
        <v>50</v>
      </c>
      <c r="M72" s="77">
        <v>50</v>
      </c>
      <c r="N72" s="77">
        <v>50</v>
      </c>
      <c r="O72" s="41">
        <f t="shared" si="32"/>
        <v>300</v>
      </c>
      <c r="P72" s="19"/>
      <c r="Q72" s="3"/>
      <c r="R72" s="3"/>
      <c r="S72" s="3"/>
      <c r="T72" s="8"/>
      <c r="U72" s="8"/>
      <c r="V72" s="8"/>
      <c r="W72" s="8"/>
    </row>
    <row r="73" spans="1:23">
      <c r="A73" s="55" t="s">
        <v>73</v>
      </c>
      <c r="B73" s="19"/>
      <c r="C73" s="77"/>
      <c r="D73" s="77"/>
      <c r="E73" s="77"/>
      <c r="F73" s="77"/>
      <c r="G73" s="77"/>
      <c r="H73" s="77"/>
      <c r="I73" s="77"/>
      <c r="J73" s="77"/>
      <c r="K73" s="77"/>
      <c r="L73" s="77"/>
      <c r="M73" s="77"/>
      <c r="N73" s="77"/>
      <c r="O73" s="41">
        <f t="shared" si="32"/>
        <v>0</v>
      </c>
      <c r="P73" s="19"/>
      <c r="Q73" s="3"/>
      <c r="R73" s="3"/>
      <c r="S73" s="3"/>
      <c r="T73" s="8"/>
      <c r="U73" s="8"/>
      <c r="V73" s="8"/>
      <c r="W73" s="8"/>
    </row>
    <row r="74" spans="1:23">
      <c r="A74" s="56" t="s">
        <v>74</v>
      </c>
      <c r="B74" s="19"/>
      <c r="C74" s="77">
        <v>200</v>
      </c>
      <c r="D74" s="77">
        <v>200</v>
      </c>
      <c r="E74" s="77">
        <v>200</v>
      </c>
      <c r="F74" s="77">
        <v>200</v>
      </c>
      <c r="G74" s="77">
        <v>200</v>
      </c>
      <c r="H74" s="77">
        <v>200</v>
      </c>
      <c r="I74" s="77">
        <v>200</v>
      </c>
      <c r="J74" s="77">
        <v>200</v>
      </c>
      <c r="K74" s="77">
        <v>200</v>
      </c>
      <c r="L74" s="77">
        <v>200</v>
      </c>
      <c r="M74" s="77">
        <v>200</v>
      </c>
      <c r="N74" s="77">
        <v>200</v>
      </c>
      <c r="O74" s="41">
        <f t="shared" si="32"/>
        <v>2400</v>
      </c>
      <c r="P74" s="19"/>
      <c r="Q74" s="3"/>
      <c r="R74" s="3"/>
      <c r="S74" s="3"/>
      <c r="T74" s="8"/>
      <c r="U74" s="8"/>
      <c r="V74" s="8"/>
      <c r="W74" s="8"/>
    </row>
    <row r="75" spans="1:23">
      <c r="A75" s="55" t="s">
        <v>75</v>
      </c>
      <c r="B75" s="19"/>
      <c r="C75" s="77">
        <v>50</v>
      </c>
      <c r="D75" s="77">
        <v>50</v>
      </c>
      <c r="E75" s="77">
        <v>50</v>
      </c>
      <c r="F75" s="77">
        <v>50</v>
      </c>
      <c r="G75" s="77">
        <v>50</v>
      </c>
      <c r="H75" s="77">
        <v>50</v>
      </c>
      <c r="I75" s="77">
        <v>50</v>
      </c>
      <c r="J75" s="77">
        <v>50</v>
      </c>
      <c r="K75" s="77">
        <v>50</v>
      </c>
      <c r="L75" s="77">
        <v>50</v>
      </c>
      <c r="M75" s="77">
        <v>50</v>
      </c>
      <c r="N75" s="77">
        <v>50</v>
      </c>
      <c r="O75" s="41">
        <f t="shared" si="32"/>
        <v>600</v>
      </c>
      <c r="P75" s="19"/>
      <c r="Q75" s="3"/>
      <c r="R75" s="3"/>
      <c r="S75" s="3"/>
      <c r="T75" s="8"/>
      <c r="U75" s="8"/>
      <c r="V75" s="8"/>
      <c r="W75" s="8"/>
    </row>
    <row r="76" spans="1:23">
      <c r="A76" s="60" t="s">
        <v>83</v>
      </c>
      <c r="B76" s="19"/>
      <c r="C76" s="77">
        <v>500</v>
      </c>
      <c r="D76" s="77">
        <v>500</v>
      </c>
      <c r="E76" s="77">
        <v>0</v>
      </c>
      <c r="F76" s="77">
        <v>0</v>
      </c>
      <c r="G76" s="77">
        <v>0</v>
      </c>
      <c r="H76" s="77">
        <v>0</v>
      </c>
      <c r="I76" s="77">
        <v>0</v>
      </c>
      <c r="J76" s="77">
        <v>0</v>
      </c>
      <c r="K76" s="77">
        <v>1500</v>
      </c>
      <c r="L76" s="77">
        <v>1000</v>
      </c>
      <c r="M76" s="77">
        <v>500</v>
      </c>
      <c r="N76" s="77">
        <v>500</v>
      </c>
      <c r="O76" s="41">
        <f t="shared" si="32"/>
        <v>4500</v>
      </c>
      <c r="P76" s="19"/>
      <c r="Q76" s="3"/>
      <c r="R76" s="3"/>
      <c r="S76" s="3"/>
      <c r="T76" s="8"/>
      <c r="U76" s="8"/>
      <c r="V76" s="8"/>
      <c r="W76" s="8"/>
    </row>
    <row r="77" spans="1:23">
      <c r="A77" s="59" t="s">
        <v>77</v>
      </c>
      <c r="B77" s="19"/>
      <c r="C77" s="77">
        <v>250</v>
      </c>
      <c r="D77" s="77">
        <v>250</v>
      </c>
      <c r="E77" s="77">
        <v>250</v>
      </c>
      <c r="F77" s="77">
        <v>250</v>
      </c>
      <c r="G77" s="77">
        <v>250</v>
      </c>
      <c r="H77" s="77">
        <v>250</v>
      </c>
      <c r="I77" s="77">
        <v>250</v>
      </c>
      <c r="J77" s="77">
        <v>250</v>
      </c>
      <c r="K77" s="77">
        <v>250</v>
      </c>
      <c r="L77" s="77">
        <v>250</v>
      </c>
      <c r="M77" s="77">
        <v>250</v>
      </c>
      <c r="N77" s="77">
        <v>250</v>
      </c>
      <c r="O77" s="41">
        <f t="shared" si="32"/>
        <v>3000</v>
      </c>
      <c r="P77" s="19"/>
      <c r="Q77" s="3"/>
      <c r="R77" s="3"/>
      <c r="S77" s="3"/>
      <c r="T77" s="8"/>
      <c r="U77" s="8"/>
      <c r="V77" s="8"/>
      <c r="W77" s="8"/>
    </row>
    <row r="78" spans="1:23">
      <c r="A78" s="55" t="s">
        <v>78</v>
      </c>
      <c r="B78" s="19"/>
      <c r="C78" s="39">
        <f>C30</f>
        <v>10000</v>
      </c>
      <c r="D78" s="39">
        <f>D30</f>
        <v>10000</v>
      </c>
      <c r="E78" s="39">
        <f>E30 + (E30 * CONSTRAINTS!C3)</f>
        <v>7500</v>
      </c>
      <c r="F78" s="39">
        <f>F30 + (F30 * CONSTRAINTS!C3)</f>
        <v>7500</v>
      </c>
      <c r="G78" s="39">
        <f>G30 + (G30 * CONSTRAINTS!C3)</f>
        <v>7500</v>
      </c>
      <c r="H78" s="39">
        <f t="shared" ref="H78:N78" si="33">H30</f>
        <v>10000</v>
      </c>
      <c r="I78" s="39">
        <f t="shared" si="33"/>
        <v>10000</v>
      </c>
      <c r="J78" s="39">
        <f t="shared" si="33"/>
        <v>10000</v>
      </c>
      <c r="K78" s="39">
        <f t="shared" si="33"/>
        <v>10000</v>
      </c>
      <c r="L78" s="39">
        <f t="shared" si="33"/>
        <v>10000</v>
      </c>
      <c r="M78" s="39">
        <f t="shared" si="33"/>
        <v>10000</v>
      </c>
      <c r="N78" s="39">
        <f t="shared" si="33"/>
        <v>10000</v>
      </c>
      <c r="O78" s="41">
        <f>SUM(C78:N78)</f>
        <v>112500</v>
      </c>
      <c r="P78" s="19"/>
      <c r="Q78" s="3"/>
      <c r="R78" s="3"/>
      <c r="S78" s="3"/>
      <c r="T78" s="8"/>
      <c r="U78" s="8"/>
      <c r="V78" s="8"/>
      <c r="W78" s="8"/>
    </row>
    <row r="79" spans="1:23">
      <c r="A79" s="56" t="s">
        <v>79</v>
      </c>
      <c r="B79" s="19"/>
      <c r="C79" s="39">
        <v>1000</v>
      </c>
      <c r="D79" s="39">
        <v>1000</v>
      </c>
      <c r="E79" s="39">
        <f>E31 - (E31 * CONSTRAINTS!C3)</f>
        <v>1250</v>
      </c>
      <c r="F79" s="39">
        <f>F31 - (F31 * CONSTRAINTS!C3)</f>
        <v>1250</v>
      </c>
      <c r="G79" s="39">
        <f>G31 - (G31 * CONSTRAINTS!C3)</f>
        <v>1250</v>
      </c>
      <c r="H79" s="39">
        <v>1000</v>
      </c>
      <c r="I79" s="39">
        <v>1000</v>
      </c>
      <c r="J79" s="39">
        <v>1000</v>
      </c>
      <c r="K79" s="39">
        <v>1000</v>
      </c>
      <c r="L79" s="39">
        <v>1000</v>
      </c>
      <c r="M79" s="39">
        <v>1000</v>
      </c>
      <c r="N79" s="39">
        <v>1000</v>
      </c>
      <c r="O79" s="41">
        <f>SUM(C79:N79)</f>
        <v>12750</v>
      </c>
      <c r="P79" s="19"/>
      <c r="Q79" s="3"/>
      <c r="R79" s="3"/>
      <c r="S79" s="3"/>
      <c r="T79" s="8"/>
      <c r="U79" s="8"/>
      <c r="V79" s="8"/>
      <c r="W79" s="8"/>
    </row>
    <row r="80" spans="1:23">
      <c r="A80" s="56" t="s">
        <v>80</v>
      </c>
      <c r="B80" s="19"/>
      <c r="C80" s="39">
        <v>200</v>
      </c>
      <c r="D80" s="39">
        <v>200</v>
      </c>
      <c r="E80" s="39">
        <f>E32 - (E32 * CONSTRAINTS!C3)</f>
        <v>250</v>
      </c>
      <c r="F80" s="39">
        <f>F32 - (F32 * CONSTRAINTS!C3)</f>
        <v>250</v>
      </c>
      <c r="G80" s="39">
        <f>G32 - (G32 * CONSTRAINTS!C3)</f>
        <v>250</v>
      </c>
      <c r="H80" s="39">
        <v>200</v>
      </c>
      <c r="I80" s="39">
        <v>200</v>
      </c>
      <c r="J80" s="39">
        <v>200</v>
      </c>
      <c r="K80" s="39">
        <v>200</v>
      </c>
      <c r="L80" s="39">
        <v>200</v>
      </c>
      <c r="M80" s="39">
        <v>200</v>
      </c>
      <c r="N80" s="39">
        <v>200</v>
      </c>
      <c r="O80" s="41">
        <f t="shared" ref="O80:O83" si="34">SUM(C80:N80)</f>
        <v>2550</v>
      </c>
      <c r="P80" s="19"/>
      <c r="Q80" s="3"/>
      <c r="R80" s="3"/>
      <c r="S80" s="3"/>
      <c r="T80" s="8"/>
      <c r="U80" s="8"/>
      <c r="V80" s="8"/>
      <c r="W80" s="8"/>
    </row>
    <row r="81" spans="1:23">
      <c r="A81" s="61" t="s">
        <v>81</v>
      </c>
      <c r="B81" s="19"/>
      <c r="C81" s="17"/>
      <c r="D81" s="17"/>
      <c r="E81" s="17"/>
      <c r="F81" s="17"/>
      <c r="G81" s="17"/>
      <c r="H81" s="17"/>
      <c r="I81" s="17"/>
      <c r="J81" s="17"/>
      <c r="K81" s="17"/>
      <c r="L81" s="17"/>
      <c r="M81" s="17"/>
      <c r="N81" s="17"/>
      <c r="O81" s="41">
        <f t="shared" si="34"/>
        <v>0</v>
      </c>
      <c r="P81" s="19"/>
      <c r="Q81" s="3"/>
      <c r="R81" s="3"/>
      <c r="S81" s="3"/>
      <c r="T81" s="8"/>
      <c r="U81" s="8"/>
      <c r="V81" s="8"/>
      <c r="W81" s="8"/>
    </row>
    <row r="82" spans="1:23">
      <c r="A82" s="55" t="s">
        <v>82</v>
      </c>
      <c r="B82" s="19"/>
      <c r="C82" s="17"/>
      <c r="D82" s="17"/>
      <c r="E82" s="17"/>
      <c r="F82" s="17"/>
      <c r="G82" s="17"/>
      <c r="H82" s="17"/>
      <c r="I82" s="17"/>
      <c r="J82" s="17"/>
      <c r="K82" s="17"/>
      <c r="L82" s="17"/>
      <c r="M82" s="17"/>
      <c r="N82" s="17"/>
      <c r="O82" s="41">
        <f t="shared" si="34"/>
        <v>0</v>
      </c>
      <c r="P82" s="19"/>
      <c r="Q82" s="3"/>
      <c r="R82" s="3"/>
      <c r="S82" s="3"/>
      <c r="T82" s="8"/>
      <c r="U82" s="8"/>
      <c r="V82" s="8"/>
      <c r="W82" s="8"/>
    </row>
    <row r="83" spans="1:23">
      <c r="A83" s="55" t="s">
        <v>108</v>
      </c>
      <c r="B83" s="19"/>
      <c r="C83" s="80">
        <f>C35</f>
        <v>50</v>
      </c>
      <c r="D83" s="80">
        <f>D35</f>
        <v>50</v>
      </c>
      <c r="E83" s="80">
        <f>E35 + (E35 * CONSTRAINTS!C12)</f>
        <v>550</v>
      </c>
      <c r="F83" s="80">
        <f>F35 + (F35 * CONSTRAINTS!C12)</f>
        <v>550</v>
      </c>
      <c r="G83" s="80">
        <f>G35 + (G35 * CONSTRAINTS!C12)</f>
        <v>550</v>
      </c>
      <c r="H83" s="80">
        <f>H35 + (H35 * CONSTRAINTS!C12)</f>
        <v>550</v>
      </c>
      <c r="I83" s="80">
        <f>I35 + (I35 * CONSTRAINTS!C12)</f>
        <v>550</v>
      </c>
      <c r="J83" s="80">
        <f>J35 + (J35 * CONSTRAINTS!C12)</f>
        <v>550</v>
      </c>
      <c r="K83" s="75">
        <v>50</v>
      </c>
      <c r="L83" s="75">
        <v>50</v>
      </c>
      <c r="M83" s="75">
        <v>50</v>
      </c>
      <c r="N83" s="75">
        <v>50</v>
      </c>
      <c r="O83" s="41">
        <f t="shared" si="34"/>
        <v>3600</v>
      </c>
      <c r="P83" s="19"/>
      <c r="Q83" s="3"/>
      <c r="R83" s="3"/>
      <c r="S83" s="3"/>
      <c r="T83" s="8"/>
      <c r="U83" s="8"/>
      <c r="V83" s="8"/>
      <c r="W83" s="8"/>
    </row>
    <row r="84" spans="1:23">
      <c r="A84" s="21"/>
      <c r="B84" s="19"/>
      <c r="C84" s="18"/>
      <c r="D84" s="18"/>
      <c r="E84" s="18"/>
      <c r="F84" s="18"/>
      <c r="G84" s="18"/>
      <c r="H84" s="18"/>
      <c r="I84" s="18"/>
      <c r="J84" s="18"/>
      <c r="K84" s="18"/>
      <c r="L84" s="18"/>
      <c r="M84" s="18"/>
      <c r="N84" s="18"/>
      <c r="O84" s="41"/>
      <c r="P84" s="19"/>
      <c r="Q84" s="3"/>
      <c r="R84" s="3"/>
      <c r="S84" s="3"/>
      <c r="T84" s="8"/>
      <c r="U84" s="8"/>
      <c r="V84" s="8"/>
      <c r="W84" s="8"/>
    </row>
    <row r="85" spans="1:23">
      <c r="A85" s="35" t="s">
        <v>14</v>
      </c>
      <c r="B85" s="19"/>
      <c r="C85" s="39">
        <f t="shared" ref="C85:N85" si="35">SUM(C61:C84)</f>
        <v>14425</v>
      </c>
      <c r="D85" s="39">
        <f t="shared" si="35"/>
        <v>14425</v>
      </c>
      <c r="E85" s="39">
        <f t="shared" si="35"/>
        <v>11458</v>
      </c>
      <c r="F85" s="39">
        <f t="shared" si="35"/>
        <v>11494</v>
      </c>
      <c r="G85" s="39">
        <f t="shared" si="35"/>
        <v>11566</v>
      </c>
      <c r="H85" s="39">
        <f t="shared" si="35"/>
        <v>13802</v>
      </c>
      <c r="I85" s="39">
        <f t="shared" si="35"/>
        <v>13862</v>
      </c>
      <c r="J85" s="39">
        <f t="shared" si="35"/>
        <v>13886</v>
      </c>
      <c r="K85" s="39">
        <f t="shared" si="35"/>
        <v>16568</v>
      </c>
      <c r="L85" s="39">
        <f t="shared" si="35"/>
        <v>16080</v>
      </c>
      <c r="M85" s="39">
        <f t="shared" si="35"/>
        <v>15095.6</v>
      </c>
      <c r="N85" s="39">
        <f t="shared" si="35"/>
        <v>15200</v>
      </c>
      <c r="O85" s="41">
        <f>SUM(C85:N85)</f>
        <v>167861.6</v>
      </c>
      <c r="P85" s="19"/>
      <c r="Q85" s="3"/>
      <c r="R85" s="3"/>
      <c r="S85" s="3"/>
      <c r="T85" s="8"/>
      <c r="U85" s="8"/>
      <c r="V85" s="8"/>
      <c r="W85" s="8"/>
    </row>
    <row r="86" spans="1:23">
      <c r="A86" s="21"/>
      <c r="B86" s="19"/>
      <c r="C86" s="39"/>
      <c r="D86" s="39"/>
      <c r="E86" s="39"/>
      <c r="F86" s="39"/>
      <c r="G86" s="39"/>
      <c r="H86" s="39"/>
      <c r="I86" s="39"/>
      <c r="J86" s="39"/>
      <c r="K86" s="39"/>
      <c r="L86" s="39"/>
      <c r="M86" s="39"/>
      <c r="N86" s="39"/>
      <c r="O86" s="41"/>
      <c r="P86" s="19"/>
      <c r="Q86" s="3"/>
      <c r="R86" s="3"/>
      <c r="S86" s="3"/>
      <c r="T86" s="8"/>
      <c r="U86" s="8"/>
      <c r="V86" s="8"/>
      <c r="W86" s="8"/>
    </row>
    <row r="87" spans="1:23">
      <c r="A87" s="21" t="s">
        <v>15</v>
      </c>
      <c r="B87" s="19"/>
      <c r="C87" s="39">
        <f t="shared" ref="C87:N87" si="36">B89</f>
        <v>0</v>
      </c>
      <c r="D87" s="39">
        <f t="shared" si="36"/>
        <v>575</v>
      </c>
      <c r="E87" s="39">
        <f t="shared" si="36"/>
        <v>1150</v>
      </c>
      <c r="F87" s="39">
        <f t="shared" si="36"/>
        <v>3192</v>
      </c>
      <c r="G87" s="39">
        <f t="shared" si="36"/>
        <v>5198</v>
      </c>
      <c r="H87" s="39">
        <f t="shared" si="36"/>
        <v>7132</v>
      </c>
      <c r="I87" s="39">
        <f t="shared" si="36"/>
        <v>6830</v>
      </c>
      <c r="J87" s="39">
        <f t="shared" si="36"/>
        <v>6968</v>
      </c>
      <c r="K87" s="39">
        <f t="shared" si="36"/>
        <v>7082</v>
      </c>
      <c r="L87" s="39">
        <f t="shared" si="36"/>
        <v>10014</v>
      </c>
      <c r="M87" s="39">
        <f t="shared" si="36"/>
        <v>13934</v>
      </c>
      <c r="N87" s="39">
        <f t="shared" si="36"/>
        <v>19488.400000000001</v>
      </c>
      <c r="O87" s="41"/>
      <c r="P87" s="19"/>
      <c r="Q87" s="3"/>
      <c r="R87" s="3"/>
      <c r="S87" s="3"/>
      <c r="T87" s="8"/>
      <c r="U87" s="8"/>
      <c r="V87" s="8"/>
      <c r="W87" s="8"/>
    </row>
    <row r="88" spans="1:23">
      <c r="A88" s="21" t="s">
        <v>16</v>
      </c>
      <c r="B88" s="19"/>
      <c r="C88" s="39">
        <f t="shared" ref="C88:O88" si="37">C58-C85</f>
        <v>575</v>
      </c>
      <c r="D88" s="39">
        <f t="shared" si="37"/>
        <v>575</v>
      </c>
      <c r="E88" s="39">
        <f t="shared" si="37"/>
        <v>2042</v>
      </c>
      <c r="F88" s="39">
        <f t="shared" si="37"/>
        <v>2006</v>
      </c>
      <c r="G88" s="39">
        <f t="shared" si="37"/>
        <v>1934</v>
      </c>
      <c r="H88" s="39">
        <f t="shared" si="37"/>
        <v>-302</v>
      </c>
      <c r="I88" s="39">
        <f t="shared" si="37"/>
        <v>138</v>
      </c>
      <c r="J88" s="39">
        <f t="shared" si="37"/>
        <v>114</v>
      </c>
      <c r="K88" s="39">
        <f t="shared" si="37"/>
        <v>2932</v>
      </c>
      <c r="L88" s="39">
        <f t="shared" si="37"/>
        <v>3920</v>
      </c>
      <c r="M88" s="39">
        <f t="shared" si="37"/>
        <v>5554.4</v>
      </c>
      <c r="N88" s="39">
        <f t="shared" si="37"/>
        <v>9800</v>
      </c>
      <c r="O88" s="41">
        <f t="shared" si="37"/>
        <v>29288.399999999994</v>
      </c>
      <c r="P88" s="19"/>
      <c r="Q88" s="3"/>
      <c r="R88" s="3"/>
      <c r="S88" s="3"/>
      <c r="T88" s="8"/>
      <c r="U88" s="8"/>
      <c r="V88" s="8"/>
      <c r="W88" s="8"/>
    </row>
    <row r="89" spans="1:23">
      <c r="A89" s="21" t="s">
        <v>17</v>
      </c>
      <c r="B89" s="19"/>
      <c r="C89" s="39">
        <f t="shared" ref="C89:O89" si="38">C87+C88</f>
        <v>575</v>
      </c>
      <c r="D89" s="39">
        <f t="shared" si="38"/>
        <v>1150</v>
      </c>
      <c r="E89" s="39">
        <f t="shared" si="38"/>
        <v>3192</v>
      </c>
      <c r="F89" s="39">
        <f t="shared" si="38"/>
        <v>5198</v>
      </c>
      <c r="G89" s="39">
        <f t="shared" si="38"/>
        <v>7132</v>
      </c>
      <c r="H89" s="39">
        <f t="shared" si="38"/>
        <v>6830</v>
      </c>
      <c r="I89" s="39">
        <f t="shared" si="38"/>
        <v>6968</v>
      </c>
      <c r="J89" s="39">
        <f t="shared" si="38"/>
        <v>7082</v>
      </c>
      <c r="K89" s="39">
        <f t="shared" si="38"/>
        <v>10014</v>
      </c>
      <c r="L89" s="39">
        <f t="shared" si="38"/>
        <v>13934</v>
      </c>
      <c r="M89" s="39">
        <f t="shared" si="38"/>
        <v>19488.400000000001</v>
      </c>
      <c r="N89" s="39">
        <f t="shared" si="38"/>
        <v>29288.400000000001</v>
      </c>
      <c r="O89" s="41">
        <f t="shared" si="38"/>
        <v>29288.399999999994</v>
      </c>
      <c r="P89" s="19"/>
      <c r="Q89" s="3"/>
      <c r="R89" s="3"/>
      <c r="S89" s="3"/>
      <c r="T89" s="8"/>
      <c r="U89" s="8"/>
      <c r="V89" s="8"/>
      <c r="W89" s="8"/>
    </row>
    <row r="90" spans="1:23">
      <c r="A90" s="21"/>
      <c r="B90" s="19"/>
      <c r="C90" s="19"/>
      <c r="D90" s="36"/>
      <c r="E90" s="19"/>
      <c r="F90" s="19"/>
      <c r="G90" s="19"/>
      <c r="H90" s="19"/>
      <c r="I90" s="19"/>
      <c r="J90" s="19"/>
      <c r="K90" s="19"/>
      <c r="L90" s="19"/>
      <c r="M90" s="19"/>
      <c r="N90" s="19"/>
      <c r="O90" s="34"/>
      <c r="P90" s="19"/>
      <c r="Q90" s="3"/>
      <c r="R90" s="3"/>
      <c r="S90" s="3"/>
      <c r="T90" s="8"/>
      <c r="U90" s="8"/>
      <c r="V90" s="8"/>
      <c r="W90" s="8"/>
    </row>
    <row r="91" spans="1:23">
      <c r="A91" s="21"/>
      <c r="B91" s="21"/>
      <c r="C91" s="21"/>
      <c r="D91" s="36"/>
      <c r="E91" s="21"/>
      <c r="F91" s="21"/>
      <c r="G91" s="21"/>
      <c r="H91" s="21"/>
      <c r="I91" s="21"/>
      <c r="J91" s="21"/>
      <c r="K91" s="21"/>
      <c r="L91" s="21"/>
      <c r="M91" s="21"/>
      <c r="N91" s="21"/>
      <c r="O91" s="34"/>
      <c r="P91" s="21"/>
      <c r="Q91" s="8"/>
      <c r="R91" s="8"/>
      <c r="S91" s="8"/>
      <c r="T91" s="8"/>
      <c r="U91" s="8"/>
      <c r="V91" s="8"/>
      <c r="W91" s="8"/>
    </row>
    <row r="92" spans="1:23">
      <c r="A92" s="21"/>
      <c r="B92" s="21"/>
      <c r="C92" s="21"/>
      <c r="D92" s="36"/>
      <c r="E92" s="21"/>
      <c r="F92" s="21"/>
      <c r="G92" s="21"/>
      <c r="H92" s="21"/>
      <c r="I92" s="21"/>
      <c r="J92" s="21"/>
      <c r="K92" s="21"/>
      <c r="L92" s="21"/>
      <c r="M92" s="21"/>
      <c r="N92" s="21"/>
      <c r="O92" s="34"/>
      <c r="P92" s="21"/>
      <c r="Q92" s="8"/>
      <c r="R92" s="8"/>
      <c r="S92" s="8"/>
      <c r="T92" s="8"/>
      <c r="U92" s="8"/>
      <c r="V92" s="8"/>
      <c r="W92" s="8"/>
    </row>
    <row r="93" spans="1:23">
      <c r="A93" s="21"/>
      <c r="B93" s="21"/>
      <c r="C93" s="21"/>
      <c r="D93" s="36"/>
      <c r="E93" s="21"/>
      <c r="F93" s="21"/>
      <c r="G93" s="21"/>
      <c r="H93" s="21"/>
      <c r="I93" s="21"/>
      <c r="J93" s="21"/>
      <c r="K93" s="21"/>
      <c r="L93" s="21"/>
      <c r="M93" s="21"/>
      <c r="N93" s="21"/>
      <c r="O93" s="34"/>
      <c r="P93" s="21"/>
      <c r="Q93" s="8"/>
      <c r="R93" s="8"/>
      <c r="S93" s="8"/>
      <c r="T93" s="8"/>
      <c r="U93" s="8"/>
      <c r="V93" s="8"/>
      <c r="W93" s="8"/>
    </row>
    <row r="94" spans="1:23">
      <c r="A94" s="21"/>
      <c r="B94" s="21"/>
      <c r="C94" s="21"/>
      <c r="D94" s="21"/>
      <c r="E94" s="21"/>
      <c r="F94" s="21"/>
      <c r="G94" s="21"/>
      <c r="H94" s="21"/>
      <c r="I94" s="21"/>
      <c r="J94" s="21"/>
      <c r="K94" s="21"/>
      <c r="L94" s="21"/>
      <c r="M94" s="21"/>
      <c r="N94" s="21"/>
      <c r="O94" s="34"/>
      <c r="P94" s="21"/>
      <c r="Q94" s="8"/>
      <c r="R94" s="8"/>
      <c r="S94" s="8"/>
      <c r="T94" s="8"/>
      <c r="U94" s="8"/>
      <c r="V94" s="8"/>
      <c r="W94" s="8"/>
    </row>
    <row r="95" spans="1:23">
      <c r="A95" s="21"/>
      <c r="B95" s="21"/>
      <c r="C95" s="21"/>
      <c r="D95" s="21"/>
      <c r="E95" s="21"/>
      <c r="F95" s="21"/>
      <c r="G95" s="21"/>
      <c r="H95" s="21"/>
      <c r="I95" s="21"/>
      <c r="J95" s="21"/>
      <c r="K95" s="21"/>
      <c r="L95" s="21"/>
      <c r="M95" s="21"/>
      <c r="N95" s="21"/>
      <c r="O95" s="34"/>
      <c r="P95" s="21"/>
      <c r="Q95" s="8"/>
      <c r="R95" s="8"/>
      <c r="S95" s="8"/>
      <c r="T95" s="8"/>
      <c r="U95" s="8"/>
      <c r="V95" s="8"/>
      <c r="W95" s="8"/>
    </row>
    <row r="96" spans="1:23">
      <c r="A96" s="21"/>
      <c r="B96" s="21"/>
      <c r="C96" s="21"/>
      <c r="D96" s="21"/>
      <c r="E96" s="21"/>
      <c r="F96" s="21"/>
      <c r="G96" s="21"/>
      <c r="H96" s="21"/>
      <c r="I96" s="21"/>
      <c r="J96" s="21"/>
      <c r="K96" s="21"/>
      <c r="L96" s="21"/>
      <c r="M96" s="21"/>
      <c r="N96" s="21"/>
      <c r="O96" s="34"/>
      <c r="P96" s="21"/>
      <c r="Q96" s="8"/>
      <c r="R96" s="8"/>
      <c r="S96" s="8"/>
      <c r="T96" s="8"/>
      <c r="U96" s="8"/>
      <c r="V96" s="8"/>
      <c r="W96" s="8"/>
    </row>
    <row r="97" spans="1:16">
      <c r="A97" s="37"/>
      <c r="B97" s="37"/>
      <c r="C97" s="37"/>
      <c r="D97" s="37"/>
      <c r="E97" s="37"/>
      <c r="F97" s="37"/>
      <c r="G97" s="37"/>
      <c r="H97" s="37"/>
      <c r="I97" s="37"/>
      <c r="J97" s="37"/>
      <c r="K97" s="37"/>
      <c r="L97" s="37"/>
      <c r="M97" s="37"/>
      <c r="N97" s="37"/>
      <c r="O97" s="37"/>
      <c r="P97" s="37"/>
    </row>
    <row r="98" spans="1:16">
      <c r="A98" s="37"/>
      <c r="B98" s="37"/>
      <c r="C98" s="37"/>
      <c r="D98" s="37"/>
      <c r="E98" s="37"/>
      <c r="F98" s="37"/>
      <c r="G98" s="37"/>
      <c r="H98" s="37"/>
      <c r="I98" s="37"/>
      <c r="J98" s="37"/>
      <c r="K98" s="37"/>
      <c r="L98" s="37"/>
      <c r="M98" s="37"/>
      <c r="N98" s="37"/>
      <c r="O98" s="37"/>
      <c r="P98" s="37"/>
    </row>
  </sheetData>
  <sheetProtection password="929D" sheet="1" objects="1" scenarios="1" formatCells="0" insertRows="0" selectLockedCells="1" autoFilter="0"/>
  <mergeCells count="7">
    <mergeCell ref="R16:U41"/>
    <mergeCell ref="A51:O51"/>
    <mergeCell ref="A1:O1"/>
    <mergeCell ref="A2:O2"/>
    <mergeCell ref="A3:O3"/>
    <mergeCell ref="A49:O49"/>
    <mergeCell ref="A50:O50"/>
  </mergeCells>
  <pageMargins left="0.7" right="0.7" top="0.75" bottom="0.75" header="0.3" footer="0.3"/>
  <ignoredErrors>
    <ignoredError sqref="C83:H83 I83:J8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0"/>
  <sheetViews>
    <sheetView workbookViewId="0">
      <selection activeCell="A41" sqref="A41"/>
    </sheetView>
  </sheetViews>
  <sheetFormatPr defaultColWidth="11.1640625" defaultRowHeight="15.5"/>
  <cols>
    <col min="1" max="1" width="130" customWidth="1"/>
  </cols>
  <sheetData>
    <row r="1" spans="1:1">
      <c r="A1" s="91" t="s">
        <v>112</v>
      </c>
    </row>
    <row r="2" spans="1:1">
      <c r="A2" s="91"/>
    </row>
    <row r="3" spans="1:1">
      <c r="A3" s="91"/>
    </row>
    <row r="4" spans="1:1">
      <c r="A4" s="91"/>
    </row>
    <row r="5" spans="1:1">
      <c r="A5" s="91"/>
    </row>
    <row r="6" spans="1:1">
      <c r="A6" s="91"/>
    </row>
    <row r="7" spans="1:1">
      <c r="A7" s="91"/>
    </row>
    <row r="8" spans="1:1">
      <c r="A8" s="91"/>
    </row>
    <row r="9" spans="1:1">
      <c r="A9" s="91"/>
    </row>
    <row r="10" spans="1:1">
      <c r="A10" s="91"/>
    </row>
    <row r="11" spans="1:1">
      <c r="A11" s="91"/>
    </row>
    <row r="12" spans="1:1">
      <c r="A12" s="91"/>
    </row>
    <row r="13" spans="1:1">
      <c r="A13" s="91"/>
    </row>
    <row r="14" spans="1:1">
      <c r="A14" s="91"/>
    </row>
    <row r="15" spans="1:1">
      <c r="A15" s="91"/>
    </row>
    <row r="16" spans="1:1">
      <c r="A16" s="91"/>
    </row>
    <row r="17" spans="1:1">
      <c r="A17" s="91"/>
    </row>
    <row r="18" spans="1:1">
      <c r="A18" s="91"/>
    </row>
    <row r="19" spans="1:1">
      <c r="A19" s="91"/>
    </row>
    <row r="20" spans="1:1">
      <c r="A20" s="91"/>
    </row>
    <row r="21" spans="1:1">
      <c r="A21" s="91"/>
    </row>
    <row r="22" spans="1:1">
      <c r="A22" s="91"/>
    </row>
    <row r="23" spans="1:1">
      <c r="A23" s="91"/>
    </row>
    <row r="24" spans="1:1">
      <c r="A24" s="91"/>
    </row>
    <row r="25" spans="1:1">
      <c r="A25" s="91"/>
    </row>
    <row r="26" spans="1:1">
      <c r="A26" s="91"/>
    </row>
    <row r="27" spans="1:1">
      <c r="A27" s="91"/>
    </row>
    <row r="28" spans="1:1">
      <c r="A28" s="91"/>
    </row>
    <row r="29" spans="1:1">
      <c r="A29" s="91"/>
    </row>
    <row r="30" spans="1:1">
      <c r="A30" s="91"/>
    </row>
    <row r="31" spans="1:1">
      <c r="A31" s="91"/>
    </row>
    <row r="32" spans="1:1">
      <c r="A32" s="91"/>
    </row>
    <row r="33" spans="1:1">
      <c r="A33" s="91"/>
    </row>
    <row r="34" spans="1:1">
      <c r="A34" s="91"/>
    </row>
    <row r="35" spans="1:1">
      <c r="A35" s="91"/>
    </row>
    <row r="36" spans="1:1">
      <c r="A36" s="91"/>
    </row>
    <row r="37" spans="1:1">
      <c r="A37" s="91"/>
    </row>
    <row r="38" spans="1:1">
      <c r="A38" s="91"/>
    </row>
    <row r="39" spans="1:1">
      <c r="A39" s="91"/>
    </row>
    <row r="40" spans="1:1">
      <c r="A40" s="91"/>
    </row>
  </sheetData>
  <sheetProtection password="929D" sheet="1" objects="1" scenarios="1" selectLockedCells="1" selectUnlockedCells="1"/>
  <mergeCells count="1">
    <mergeCell ref="A1:A4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FORECASTING UNDER CRISIS MGMT</vt:lpstr>
      <vt:lpstr>CUSTOMERS</vt:lpstr>
      <vt:lpstr>CONSTRAINTS</vt:lpstr>
      <vt:lpstr>CASH FLOW</vt:lpstr>
      <vt:lpstr>Completion 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admin</cp:lastModifiedBy>
  <dcterms:created xsi:type="dcterms:W3CDTF">2020-03-21T17:28:51Z</dcterms:created>
  <dcterms:modified xsi:type="dcterms:W3CDTF">2020-03-27T13:40:49Z</dcterms:modified>
</cp:coreProperties>
</file>